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11"/>
  <workbookPr/>
  <mc:AlternateContent xmlns:mc="http://schemas.openxmlformats.org/markup-compatibility/2006">
    <mc:Choice Requires="x15">
      <x15ac:absPath xmlns:x15ac="http://schemas.microsoft.com/office/spreadsheetml/2010/11/ac" url="https://europeansf.sharepoint.com/sites/cOAlitionS/Documents partages/3. OA executive office/Transformative Journals/Year 2 2022 competed reports/Blog/"/>
    </mc:Choice>
  </mc:AlternateContent>
  <xr:revisionPtr revIDLastSave="0" documentId="8_{24A6D00E-6839-4879-B8B3-492C0BD2264D}" xr6:coauthVersionLast="47" xr6:coauthVersionMax="47" xr10:uidLastSave="{00000000-0000-0000-0000-000000000000}"/>
  <bookViews>
    <workbookView xWindow="57480" yWindow="-120" windowWidth="29040" windowHeight="15720" tabRatio="484" xr2:uid="{00000000-000D-0000-FFFF-FFFF00000000}"/>
  </bookViews>
  <sheets>
    <sheet name="Combined 2022 TJ report" sheetId="2" r:id="rId1"/>
  </sheets>
  <definedNames>
    <definedName name="_xlnm._FilterDatabase" localSheetId="0" hidden="1">'Combined 2022 TJ report'!$C$3:$R$1724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7" roundtripDataSignature="AMtx7mjEKjo93aa+3Er3/LYKZWACdkcZzA=="/>
    </ext>
  </extLst>
</workbook>
</file>

<file path=xl/calcChain.xml><?xml version="1.0" encoding="utf-8"?>
<calcChain xmlns="http://schemas.openxmlformats.org/spreadsheetml/2006/main">
  <c r="K2329" i="2" l="1"/>
  <c r="L2329" i="2" s="1"/>
  <c r="M2329" i="2" s="1"/>
  <c r="N2329" i="2"/>
  <c r="P2329" i="2"/>
  <c r="K2328" i="2"/>
  <c r="L2328" i="2" s="1"/>
  <c r="M2328" i="2" s="1"/>
  <c r="N2328" i="2"/>
  <c r="P2328" i="2"/>
  <c r="G2326" i="2"/>
  <c r="K2326" i="2"/>
  <c r="L2326" i="2" s="1"/>
  <c r="M2326" i="2" s="1"/>
  <c r="G2327" i="2"/>
  <c r="K2327" i="2"/>
  <c r="L2327" i="2" s="1"/>
  <c r="M2327" i="2" s="1"/>
  <c r="K2324" i="2"/>
  <c r="L2324" i="2" s="1"/>
  <c r="M2324" i="2" s="1"/>
  <c r="K2325" i="2"/>
  <c r="L2325" i="2" s="1"/>
  <c r="M2325" i="2" s="1"/>
  <c r="K596" i="2"/>
  <c r="L596" i="2" s="1"/>
  <c r="M596" i="2" s="1"/>
  <c r="K597" i="2"/>
  <c r="L597" i="2" s="1"/>
  <c r="M597" i="2" s="1"/>
  <c r="K598" i="2"/>
  <c r="L598" i="2" s="1"/>
  <c r="M598" i="2" s="1"/>
  <c r="K599" i="2"/>
  <c r="L599" i="2" s="1"/>
  <c r="M599" i="2" s="1"/>
  <c r="K600" i="2"/>
  <c r="L600" i="2" s="1"/>
  <c r="M600" i="2" s="1"/>
  <c r="K601" i="2"/>
  <c r="L601" i="2" s="1"/>
  <c r="M601" i="2" s="1"/>
  <c r="K602" i="2"/>
  <c r="L602" i="2" s="1"/>
  <c r="M602" i="2" s="1"/>
  <c r="K595" i="2"/>
  <c r="L595" i="2" s="1"/>
  <c r="M595" i="2" s="1"/>
  <c r="K594" i="2"/>
  <c r="L594" i="2" s="1"/>
  <c r="M594" i="2"/>
  <c r="K592" i="2"/>
  <c r="L592" i="2" s="1"/>
  <c r="M592" i="2"/>
  <c r="K593" i="2"/>
  <c r="L593" i="2" s="1"/>
  <c r="M593" i="2"/>
  <c r="G588" i="2"/>
  <c r="K588" i="2"/>
  <c r="L588" i="2" s="1"/>
  <c r="M588" i="2" s="1"/>
  <c r="G591" i="2"/>
  <c r="K591" i="2"/>
  <c r="L591" i="2" s="1"/>
  <c r="M591" i="2" s="1"/>
  <c r="G589" i="2"/>
  <c r="K589" i="2"/>
  <c r="L589" i="2" s="1"/>
  <c r="M589" i="2" s="1"/>
  <c r="G587" i="2"/>
  <c r="K587" i="2"/>
  <c r="L587" i="2" s="1"/>
  <c r="M587" i="2" s="1"/>
  <c r="G590" i="2"/>
  <c r="K590" i="2"/>
  <c r="L590" i="2" s="1"/>
  <c r="M590" i="2" s="1"/>
  <c r="Q580" i="2"/>
  <c r="Q581" i="2"/>
  <c r="Q582" i="2"/>
  <c r="Q583" i="2"/>
  <c r="Q584" i="2"/>
  <c r="Q585" i="2"/>
  <c r="Q586" i="2"/>
  <c r="O580" i="2"/>
  <c r="O581" i="2"/>
  <c r="O582" i="2"/>
  <c r="O583" i="2"/>
  <c r="O584" i="2"/>
  <c r="O585" i="2"/>
  <c r="O586" i="2"/>
  <c r="G580" i="2"/>
  <c r="K580" i="2"/>
  <c r="L580" i="2" s="1"/>
  <c r="M580" i="2" s="1"/>
  <c r="G581" i="2"/>
  <c r="K581" i="2"/>
  <c r="L581" i="2" s="1"/>
  <c r="M581" i="2" s="1"/>
  <c r="G582" i="2"/>
  <c r="K582" i="2"/>
  <c r="L582" i="2" s="1"/>
  <c r="M582" i="2" s="1"/>
  <c r="G583" i="2"/>
  <c r="K583" i="2"/>
  <c r="L583" i="2" s="1"/>
  <c r="M583" i="2" s="1"/>
  <c r="G584" i="2"/>
  <c r="K584" i="2"/>
  <c r="L584" i="2" s="1"/>
  <c r="M584" i="2" s="1"/>
  <c r="G585" i="2"/>
  <c r="K585" i="2"/>
  <c r="L585" i="2" s="1"/>
  <c r="M585" i="2" s="1"/>
  <c r="G586" i="2"/>
  <c r="K586" i="2"/>
  <c r="L586" i="2" s="1"/>
  <c r="M586" i="2" s="1"/>
  <c r="K576" i="2"/>
  <c r="L576" i="2" s="1"/>
  <c r="M576" i="2" s="1"/>
  <c r="K577" i="2"/>
  <c r="L577" i="2" s="1"/>
  <c r="M577" i="2" s="1"/>
  <c r="K578" i="2"/>
  <c r="L578" i="2" s="1"/>
  <c r="M578" i="2" s="1"/>
  <c r="K579" i="2"/>
  <c r="L579" i="2" s="1"/>
  <c r="M579" i="2" s="1"/>
  <c r="K151" i="2"/>
  <c r="L151" i="2" s="1"/>
  <c r="M151" i="2" s="1"/>
  <c r="K152" i="2"/>
  <c r="L152" i="2" s="1"/>
  <c r="M152" i="2" s="1"/>
  <c r="K153" i="2"/>
  <c r="L153" i="2" s="1"/>
  <c r="M153" i="2" s="1"/>
  <c r="K119" i="2"/>
  <c r="L119" i="2" s="1"/>
  <c r="M119" i="2" s="1"/>
  <c r="K120" i="2"/>
  <c r="L120" i="2" s="1"/>
  <c r="M120" i="2" s="1"/>
  <c r="K121" i="2"/>
  <c r="L121" i="2" s="1"/>
  <c r="M121" i="2" s="1"/>
  <c r="K122" i="2"/>
  <c r="L122" i="2" s="1"/>
  <c r="M122" i="2" s="1"/>
  <c r="K123" i="2"/>
  <c r="L123" i="2" s="1"/>
  <c r="M123" i="2" s="1"/>
  <c r="K124" i="2"/>
  <c r="L124" i="2" s="1"/>
  <c r="M124" i="2" s="1"/>
  <c r="K125" i="2"/>
  <c r="L125" i="2" s="1"/>
  <c r="M125" i="2" s="1"/>
  <c r="K126" i="2"/>
  <c r="L126" i="2" s="1"/>
  <c r="M126" i="2" s="1"/>
  <c r="K127" i="2"/>
  <c r="L127" i="2" s="1"/>
  <c r="M127" i="2" s="1"/>
  <c r="K128" i="2"/>
  <c r="L128" i="2" s="1"/>
  <c r="M128" i="2" s="1"/>
  <c r="K129" i="2"/>
  <c r="L129" i="2" s="1"/>
  <c r="M129" i="2" s="1"/>
  <c r="K130" i="2"/>
  <c r="L130" i="2" s="1"/>
  <c r="M130" i="2" s="1"/>
  <c r="K131" i="2"/>
  <c r="L131" i="2" s="1"/>
  <c r="M131" i="2" s="1"/>
  <c r="K132" i="2"/>
  <c r="L132" i="2" s="1"/>
  <c r="M132" i="2" s="1"/>
  <c r="K133" i="2"/>
  <c r="L133" i="2" s="1"/>
  <c r="M133" i="2" s="1"/>
  <c r="K134" i="2"/>
  <c r="L134" i="2" s="1"/>
  <c r="M134" i="2" s="1"/>
  <c r="K135" i="2"/>
  <c r="L135" i="2" s="1"/>
  <c r="M135" i="2" s="1"/>
  <c r="K136" i="2"/>
  <c r="L136" i="2" s="1"/>
  <c r="M136" i="2" s="1"/>
  <c r="K137" i="2"/>
  <c r="L137" i="2" s="1"/>
  <c r="M137" i="2" s="1"/>
  <c r="K138" i="2"/>
  <c r="L138" i="2" s="1"/>
  <c r="M138" i="2" s="1"/>
  <c r="K139" i="2"/>
  <c r="L139" i="2" s="1"/>
  <c r="M139" i="2" s="1"/>
  <c r="K140" i="2"/>
  <c r="L140" i="2" s="1"/>
  <c r="M140" i="2" s="1"/>
  <c r="K141" i="2"/>
  <c r="L141" i="2" s="1"/>
  <c r="M141" i="2" s="1"/>
  <c r="K142" i="2"/>
  <c r="L142" i="2" s="1"/>
  <c r="M142" i="2" s="1"/>
  <c r="K143" i="2"/>
  <c r="L143" i="2" s="1"/>
  <c r="M143" i="2" s="1"/>
  <c r="K144" i="2"/>
  <c r="L144" i="2" s="1"/>
  <c r="M144" i="2" s="1"/>
  <c r="K145" i="2"/>
  <c r="L145" i="2" s="1"/>
  <c r="M145" i="2" s="1"/>
  <c r="K146" i="2"/>
  <c r="L146" i="2" s="1"/>
  <c r="M146" i="2" s="1"/>
  <c r="K147" i="2"/>
  <c r="L147" i="2" s="1"/>
  <c r="M147" i="2" s="1"/>
  <c r="K148" i="2"/>
  <c r="L148" i="2" s="1"/>
  <c r="M148" i="2" s="1"/>
  <c r="K149" i="2"/>
  <c r="L149" i="2"/>
  <c r="M149" i="2" s="1"/>
  <c r="K150" i="2"/>
  <c r="L150" i="2" s="1"/>
  <c r="M150" i="2" s="1"/>
  <c r="K117" i="2"/>
  <c r="H117" i="2"/>
  <c r="K116" i="2"/>
  <c r="H116" i="2"/>
  <c r="L115" i="2"/>
  <c r="M115" i="2" s="1"/>
  <c r="K115" i="2"/>
  <c r="H115" i="2"/>
  <c r="K114" i="2"/>
  <c r="H114" i="2"/>
  <c r="K113" i="2"/>
  <c r="H113" i="2"/>
  <c r="K112" i="2"/>
  <c r="H112" i="2"/>
  <c r="K111" i="2"/>
  <c r="H111" i="2"/>
  <c r="K110" i="2"/>
  <c r="H110" i="2"/>
  <c r="K109" i="2"/>
  <c r="H109" i="2"/>
  <c r="K108" i="2"/>
  <c r="H108" i="2"/>
  <c r="K107" i="2"/>
  <c r="L107" i="2" s="1"/>
  <c r="M107" i="2" s="1"/>
  <c r="H107" i="2"/>
  <c r="K106" i="2"/>
  <c r="H106" i="2"/>
  <c r="K105" i="2"/>
  <c r="H105" i="2"/>
  <c r="K104" i="2"/>
  <c r="H104" i="2"/>
  <c r="K103" i="2"/>
  <c r="L103" i="2" s="1"/>
  <c r="M103" i="2" s="1"/>
  <c r="H103" i="2"/>
  <c r="K102" i="2"/>
  <c r="H102" i="2"/>
  <c r="K101" i="2"/>
  <c r="H101" i="2"/>
  <c r="K100" i="2"/>
  <c r="H100" i="2"/>
  <c r="K99" i="2"/>
  <c r="H99" i="2"/>
  <c r="K98" i="2"/>
  <c r="H98" i="2"/>
  <c r="K97" i="2"/>
  <c r="H97" i="2"/>
  <c r="L97" i="2" s="1"/>
  <c r="M97" i="2" s="1"/>
  <c r="K96" i="2"/>
  <c r="H96" i="2"/>
  <c r="K95" i="2"/>
  <c r="H95" i="2"/>
  <c r="K94" i="2"/>
  <c r="H94" i="2"/>
  <c r="L94" i="2" s="1"/>
  <c r="M94" i="2" s="1"/>
  <c r="K93" i="2"/>
  <c r="H93" i="2"/>
  <c r="K92" i="2"/>
  <c r="H92" i="2"/>
  <c r="K91" i="2"/>
  <c r="L91" i="2" s="1"/>
  <c r="M91" i="2" s="1"/>
  <c r="H91" i="2"/>
  <c r="K90" i="2"/>
  <c r="H90" i="2"/>
  <c r="K89" i="2"/>
  <c r="H89" i="2"/>
  <c r="K88" i="2"/>
  <c r="H88" i="2"/>
  <c r="K87" i="2"/>
  <c r="L87" i="2" s="1"/>
  <c r="M87" i="2" s="1"/>
  <c r="H87" i="2"/>
  <c r="K86" i="2"/>
  <c r="H86" i="2"/>
  <c r="K85" i="2"/>
  <c r="H85" i="2"/>
  <c r="K84" i="2"/>
  <c r="H84" i="2"/>
  <c r="K83" i="2"/>
  <c r="H83" i="2"/>
  <c r="K82" i="2"/>
  <c r="H82" i="2"/>
  <c r="K81" i="2"/>
  <c r="H81" i="2"/>
  <c r="K80" i="2"/>
  <c r="H80" i="2"/>
  <c r="K79" i="2"/>
  <c r="H79" i="2"/>
  <c r="K78" i="2"/>
  <c r="H78" i="2"/>
  <c r="L78" i="2" s="1"/>
  <c r="M78" i="2" s="1"/>
  <c r="K77" i="2"/>
  <c r="H77" i="2"/>
  <c r="K76" i="2"/>
  <c r="H76" i="2"/>
  <c r="K75" i="2"/>
  <c r="L75" i="2" s="1"/>
  <c r="M75" i="2" s="1"/>
  <c r="H75" i="2"/>
  <c r="K74" i="2"/>
  <c r="H74" i="2"/>
  <c r="K73" i="2"/>
  <c r="H73" i="2"/>
  <c r="K72" i="2"/>
  <c r="H72" i="2"/>
  <c r="K71" i="2"/>
  <c r="L71" i="2" s="1"/>
  <c r="M71" i="2" s="1"/>
  <c r="H71" i="2"/>
  <c r="K70" i="2"/>
  <c r="H70" i="2"/>
  <c r="K69" i="2"/>
  <c r="H69" i="2"/>
  <c r="K68" i="2"/>
  <c r="H68" i="2"/>
  <c r="K67" i="2"/>
  <c r="H67" i="2"/>
  <c r="K66" i="2"/>
  <c r="H66" i="2"/>
  <c r="K65" i="2"/>
  <c r="H65" i="2"/>
  <c r="L65" i="2" s="1"/>
  <c r="M65" i="2" s="1"/>
  <c r="K64" i="2"/>
  <c r="H64" i="2"/>
  <c r="K63" i="2"/>
  <c r="H63" i="2"/>
  <c r="K62" i="2"/>
  <c r="H62" i="2"/>
  <c r="K61" i="2"/>
  <c r="H61" i="2"/>
  <c r="K60" i="2"/>
  <c r="H60" i="2"/>
  <c r="K59" i="2"/>
  <c r="L59" i="2" s="1"/>
  <c r="M59" i="2" s="1"/>
  <c r="H59" i="2"/>
  <c r="K58" i="2"/>
  <c r="H58" i="2"/>
  <c r="K57" i="2"/>
  <c r="H57" i="2"/>
  <c r="K56" i="2"/>
  <c r="H56" i="2"/>
  <c r="K55" i="2"/>
  <c r="L55" i="2" s="1"/>
  <c r="M55" i="2" s="1"/>
  <c r="H55" i="2"/>
  <c r="K54" i="2"/>
  <c r="H54" i="2"/>
  <c r="K345" i="2"/>
  <c r="G345" i="2"/>
  <c r="H345" i="2" s="1"/>
  <c r="K286" i="2"/>
  <c r="G286" i="2"/>
  <c r="H286" i="2" s="1"/>
  <c r="K296" i="2"/>
  <c r="G296" i="2"/>
  <c r="H296" i="2" s="1"/>
  <c r="K360" i="2"/>
  <c r="G360" i="2"/>
  <c r="H360" i="2" s="1"/>
  <c r="K357" i="2"/>
  <c r="G357" i="2"/>
  <c r="H357" i="2" s="1"/>
  <c r="K373" i="2"/>
  <c r="L373" i="2" s="1"/>
  <c r="M373" i="2" s="1"/>
  <c r="G373" i="2"/>
  <c r="K358" i="2"/>
  <c r="L358" i="2" s="1"/>
  <c r="M358" i="2" s="1"/>
  <c r="G358" i="2"/>
  <c r="K178" i="2"/>
  <c r="L178" i="2" s="1"/>
  <c r="M178" i="2" s="1"/>
  <c r="G178" i="2"/>
  <c r="K160" i="2"/>
  <c r="L160" i="2" s="1"/>
  <c r="M160" i="2" s="1"/>
  <c r="G160" i="2"/>
  <c r="K393" i="2"/>
  <c r="L393" i="2" s="1"/>
  <c r="M393" i="2" s="1"/>
  <c r="G393" i="2"/>
  <c r="K392" i="2"/>
  <c r="L392" i="2" s="1"/>
  <c r="M392" i="2" s="1"/>
  <c r="G392" i="2"/>
  <c r="K391" i="2"/>
  <c r="L391" i="2" s="1"/>
  <c r="M391" i="2" s="1"/>
  <c r="G391" i="2"/>
  <c r="K390" i="2"/>
  <c r="L390" i="2" s="1"/>
  <c r="M390" i="2" s="1"/>
  <c r="G390" i="2"/>
  <c r="K389" i="2"/>
  <c r="L389" i="2" s="1"/>
  <c r="M389" i="2" s="1"/>
  <c r="G389" i="2"/>
  <c r="K388" i="2"/>
  <c r="L388" i="2" s="1"/>
  <c r="M388" i="2" s="1"/>
  <c r="G388" i="2"/>
  <c r="K387" i="2"/>
  <c r="L387" i="2" s="1"/>
  <c r="M387" i="2" s="1"/>
  <c r="G387" i="2"/>
  <c r="K386" i="2"/>
  <c r="L386" i="2" s="1"/>
  <c r="M386" i="2" s="1"/>
  <c r="G386" i="2"/>
  <c r="K385" i="2"/>
  <c r="L385" i="2" s="1"/>
  <c r="M385" i="2" s="1"/>
  <c r="G385" i="2"/>
  <c r="K384" i="2"/>
  <c r="L384" i="2" s="1"/>
  <c r="M384" i="2" s="1"/>
  <c r="G384" i="2"/>
  <c r="K383" i="2"/>
  <c r="L383" i="2" s="1"/>
  <c r="M383" i="2" s="1"/>
  <c r="G383" i="2"/>
  <c r="K382" i="2"/>
  <c r="L382" i="2" s="1"/>
  <c r="M382" i="2" s="1"/>
  <c r="G382" i="2"/>
  <c r="K381" i="2"/>
  <c r="L381" i="2" s="1"/>
  <c r="M381" i="2" s="1"/>
  <c r="G381" i="2"/>
  <c r="K380" i="2"/>
  <c r="L380" i="2" s="1"/>
  <c r="M380" i="2" s="1"/>
  <c r="G380" i="2"/>
  <c r="K379" i="2"/>
  <c r="L379" i="2" s="1"/>
  <c r="M379" i="2" s="1"/>
  <c r="G379" i="2"/>
  <c r="K378" i="2"/>
  <c r="L378" i="2" s="1"/>
  <c r="M378" i="2" s="1"/>
  <c r="G378" i="2"/>
  <c r="K377" i="2"/>
  <c r="L377" i="2" s="1"/>
  <c r="M377" i="2" s="1"/>
  <c r="G377" i="2"/>
  <c r="K376" i="2"/>
  <c r="L376" i="2" s="1"/>
  <c r="M376" i="2" s="1"/>
  <c r="G376" i="2"/>
  <c r="K375" i="2"/>
  <c r="L375" i="2" s="1"/>
  <c r="M375" i="2" s="1"/>
  <c r="G375" i="2"/>
  <c r="K374" i="2"/>
  <c r="L374" i="2" s="1"/>
  <c r="M374" i="2" s="1"/>
  <c r="G374" i="2"/>
  <c r="K372" i="2"/>
  <c r="L372" i="2" s="1"/>
  <c r="M372" i="2" s="1"/>
  <c r="G372" i="2"/>
  <c r="K371" i="2"/>
  <c r="L371" i="2" s="1"/>
  <c r="M371" i="2" s="1"/>
  <c r="G371" i="2"/>
  <c r="K370" i="2"/>
  <c r="L370" i="2" s="1"/>
  <c r="M370" i="2" s="1"/>
  <c r="G370" i="2"/>
  <c r="K369" i="2"/>
  <c r="L369" i="2" s="1"/>
  <c r="M369" i="2" s="1"/>
  <c r="G369" i="2"/>
  <c r="K368" i="2"/>
  <c r="L368" i="2" s="1"/>
  <c r="M368" i="2" s="1"/>
  <c r="G368" i="2"/>
  <c r="K367" i="2"/>
  <c r="L367" i="2" s="1"/>
  <c r="M367" i="2" s="1"/>
  <c r="G367" i="2"/>
  <c r="K366" i="2"/>
  <c r="L366" i="2" s="1"/>
  <c r="M366" i="2" s="1"/>
  <c r="G366" i="2"/>
  <c r="K365" i="2"/>
  <c r="L365" i="2" s="1"/>
  <c r="M365" i="2" s="1"/>
  <c r="G365" i="2"/>
  <c r="K364" i="2"/>
  <c r="L364" i="2" s="1"/>
  <c r="M364" i="2" s="1"/>
  <c r="G364" i="2"/>
  <c r="K363" i="2"/>
  <c r="L363" i="2" s="1"/>
  <c r="M363" i="2" s="1"/>
  <c r="G363" i="2"/>
  <c r="K362" i="2"/>
  <c r="L362" i="2" s="1"/>
  <c r="M362" i="2" s="1"/>
  <c r="G362" i="2"/>
  <c r="K361" i="2"/>
  <c r="L361" i="2" s="1"/>
  <c r="M361" i="2" s="1"/>
  <c r="G361" i="2"/>
  <c r="K359" i="2"/>
  <c r="L359" i="2" s="1"/>
  <c r="M359" i="2" s="1"/>
  <c r="G359" i="2"/>
  <c r="K356" i="2"/>
  <c r="L356" i="2" s="1"/>
  <c r="M356" i="2" s="1"/>
  <c r="G356" i="2"/>
  <c r="K355" i="2"/>
  <c r="L355" i="2" s="1"/>
  <c r="M355" i="2" s="1"/>
  <c r="G355" i="2"/>
  <c r="K354" i="2"/>
  <c r="L354" i="2" s="1"/>
  <c r="M354" i="2" s="1"/>
  <c r="G354" i="2"/>
  <c r="K353" i="2"/>
  <c r="L353" i="2" s="1"/>
  <c r="M353" i="2" s="1"/>
  <c r="G353" i="2"/>
  <c r="K352" i="2"/>
  <c r="L352" i="2" s="1"/>
  <c r="M352" i="2" s="1"/>
  <c r="G352" i="2"/>
  <c r="K351" i="2"/>
  <c r="L351" i="2" s="1"/>
  <c r="M351" i="2" s="1"/>
  <c r="G351" i="2"/>
  <c r="K350" i="2"/>
  <c r="L350" i="2" s="1"/>
  <c r="M350" i="2" s="1"/>
  <c r="G350" i="2"/>
  <c r="K349" i="2"/>
  <c r="L349" i="2" s="1"/>
  <c r="M349" i="2" s="1"/>
  <c r="G349" i="2"/>
  <c r="K348" i="2"/>
  <c r="L348" i="2" s="1"/>
  <c r="M348" i="2" s="1"/>
  <c r="G348" i="2"/>
  <c r="K347" i="2"/>
  <c r="L347" i="2" s="1"/>
  <c r="M347" i="2" s="1"/>
  <c r="G347" i="2"/>
  <c r="K346" i="2"/>
  <c r="L346" i="2" s="1"/>
  <c r="M346" i="2" s="1"/>
  <c r="G346" i="2"/>
  <c r="K344" i="2"/>
  <c r="L344" i="2" s="1"/>
  <c r="M344" i="2" s="1"/>
  <c r="G344" i="2"/>
  <c r="K343" i="2"/>
  <c r="L343" i="2" s="1"/>
  <c r="M343" i="2" s="1"/>
  <c r="G343" i="2"/>
  <c r="K342" i="2"/>
  <c r="L342" i="2" s="1"/>
  <c r="M342" i="2" s="1"/>
  <c r="G342" i="2"/>
  <c r="K341" i="2"/>
  <c r="L341" i="2" s="1"/>
  <c r="M341" i="2" s="1"/>
  <c r="G341" i="2"/>
  <c r="K340" i="2"/>
  <c r="L340" i="2" s="1"/>
  <c r="M340" i="2" s="1"/>
  <c r="G340" i="2"/>
  <c r="K339" i="2"/>
  <c r="L339" i="2" s="1"/>
  <c r="M339" i="2" s="1"/>
  <c r="G339" i="2"/>
  <c r="K338" i="2"/>
  <c r="L338" i="2" s="1"/>
  <c r="M338" i="2" s="1"/>
  <c r="G338" i="2"/>
  <c r="K337" i="2"/>
  <c r="L337" i="2" s="1"/>
  <c r="M337" i="2" s="1"/>
  <c r="G337" i="2"/>
  <c r="K336" i="2"/>
  <c r="L336" i="2" s="1"/>
  <c r="M336" i="2" s="1"/>
  <c r="G336" i="2"/>
  <c r="K335" i="2"/>
  <c r="L335" i="2" s="1"/>
  <c r="M335" i="2" s="1"/>
  <c r="G335" i="2"/>
  <c r="K334" i="2"/>
  <c r="L334" i="2" s="1"/>
  <c r="M334" i="2" s="1"/>
  <c r="G334" i="2"/>
  <c r="K333" i="2"/>
  <c r="L333" i="2" s="1"/>
  <c r="M333" i="2" s="1"/>
  <c r="G333" i="2"/>
  <c r="K332" i="2"/>
  <c r="L332" i="2" s="1"/>
  <c r="M332" i="2" s="1"/>
  <c r="G332" i="2"/>
  <c r="K331" i="2"/>
  <c r="L331" i="2" s="1"/>
  <c r="M331" i="2" s="1"/>
  <c r="G331" i="2"/>
  <c r="K330" i="2"/>
  <c r="L330" i="2" s="1"/>
  <c r="M330" i="2" s="1"/>
  <c r="G330" i="2"/>
  <c r="K329" i="2"/>
  <c r="L329" i="2" s="1"/>
  <c r="M329" i="2" s="1"/>
  <c r="G329" i="2"/>
  <c r="K328" i="2"/>
  <c r="L328" i="2" s="1"/>
  <c r="M328" i="2" s="1"/>
  <c r="G328" i="2"/>
  <c r="K327" i="2"/>
  <c r="L327" i="2" s="1"/>
  <c r="M327" i="2" s="1"/>
  <c r="G327" i="2"/>
  <c r="K326" i="2"/>
  <c r="L326" i="2" s="1"/>
  <c r="M326" i="2" s="1"/>
  <c r="G326" i="2"/>
  <c r="K325" i="2"/>
  <c r="L325" i="2" s="1"/>
  <c r="M325" i="2" s="1"/>
  <c r="G325" i="2"/>
  <c r="K324" i="2"/>
  <c r="L324" i="2" s="1"/>
  <c r="M324" i="2" s="1"/>
  <c r="G324" i="2"/>
  <c r="K323" i="2"/>
  <c r="L323" i="2" s="1"/>
  <c r="M323" i="2" s="1"/>
  <c r="G323" i="2"/>
  <c r="K322" i="2"/>
  <c r="L322" i="2" s="1"/>
  <c r="M322" i="2" s="1"/>
  <c r="G322" i="2"/>
  <c r="K321" i="2"/>
  <c r="L321" i="2" s="1"/>
  <c r="M321" i="2" s="1"/>
  <c r="G321" i="2"/>
  <c r="K320" i="2"/>
  <c r="L320" i="2" s="1"/>
  <c r="M320" i="2" s="1"/>
  <c r="G320" i="2"/>
  <c r="K319" i="2"/>
  <c r="L319" i="2" s="1"/>
  <c r="M319" i="2" s="1"/>
  <c r="G319" i="2"/>
  <c r="K318" i="2"/>
  <c r="L318" i="2" s="1"/>
  <c r="M318" i="2" s="1"/>
  <c r="G318" i="2"/>
  <c r="K317" i="2"/>
  <c r="L317" i="2" s="1"/>
  <c r="M317" i="2" s="1"/>
  <c r="G317" i="2"/>
  <c r="K316" i="2"/>
  <c r="L316" i="2" s="1"/>
  <c r="M316" i="2" s="1"/>
  <c r="G316" i="2"/>
  <c r="K315" i="2"/>
  <c r="L315" i="2" s="1"/>
  <c r="M315" i="2" s="1"/>
  <c r="G315" i="2"/>
  <c r="K314" i="2"/>
  <c r="L314" i="2" s="1"/>
  <c r="M314" i="2" s="1"/>
  <c r="G314" i="2"/>
  <c r="K313" i="2"/>
  <c r="L313" i="2" s="1"/>
  <c r="M313" i="2" s="1"/>
  <c r="G313" i="2"/>
  <c r="K312" i="2"/>
  <c r="L312" i="2" s="1"/>
  <c r="M312" i="2" s="1"/>
  <c r="G312" i="2"/>
  <c r="K311" i="2"/>
  <c r="L311" i="2" s="1"/>
  <c r="M311" i="2" s="1"/>
  <c r="G311" i="2"/>
  <c r="K310" i="2"/>
  <c r="L310" i="2" s="1"/>
  <c r="M310" i="2" s="1"/>
  <c r="G310" i="2"/>
  <c r="K309" i="2"/>
  <c r="L309" i="2" s="1"/>
  <c r="M309" i="2" s="1"/>
  <c r="G309" i="2"/>
  <c r="K308" i="2"/>
  <c r="L308" i="2" s="1"/>
  <c r="M308" i="2" s="1"/>
  <c r="G308" i="2"/>
  <c r="K307" i="2"/>
  <c r="L307" i="2" s="1"/>
  <c r="M307" i="2" s="1"/>
  <c r="G307" i="2"/>
  <c r="K306" i="2"/>
  <c r="L306" i="2" s="1"/>
  <c r="M306" i="2" s="1"/>
  <c r="G306" i="2"/>
  <c r="K305" i="2"/>
  <c r="L305" i="2" s="1"/>
  <c r="M305" i="2" s="1"/>
  <c r="G305" i="2"/>
  <c r="K304" i="2"/>
  <c r="L304" i="2" s="1"/>
  <c r="M304" i="2" s="1"/>
  <c r="G304" i="2"/>
  <c r="K303" i="2"/>
  <c r="L303" i="2" s="1"/>
  <c r="M303" i="2" s="1"/>
  <c r="G303" i="2"/>
  <c r="K302" i="2"/>
  <c r="L302" i="2" s="1"/>
  <c r="M302" i="2" s="1"/>
  <c r="G302" i="2"/>
  <c r="L301" i="2"/>
  <c r="G301" i="2"/>
  <c r="L300" i="2"/>
  <c r="G300" i="2"/>
  <c r="K299" i="2"/>
  <c r="L299" i="2" s="1"/>
  <c r="M299" i="2" s="1"/>
  <c r="G299" i="2"/>
  <c r="K298" i="2"/>
  <c r="L298" i="2" s="1"/>
  <c r="M298" i="2" s="1"/>
  <c r="G298" i="2"/>
  <c r="K297" i="2"/>
  <c r="L297" i="2" s="1"/>
  <c r="M297" i="2" s="1"/>
  <c r="G297" i="2"/>
  <c r="K295" i="2"/>
  <c r="L295" i="2" s="1"/>
  <c r="M295" i="2" s="1"/>
  <c r="G295" i="2"/>
  <c r="K294" i="2"/>
  <c r="L294" i="2" s="1"/>
  <c r="M294" i="2" s="1"/>
  <c r="G294" i="2"/>
  <c r="K293" i="2"/>
  <c r="L293" i="2" s="1"/>
  <c r="M293" i="2" s="1"/>
  <c r="G293" i="2"/>
  <c r="K292" i="2"/>
  <c r="L292" i="2" s="1"/>
  <c r="M292" i="2" s="1"/>
  <c r="G292" i="2"/>
  <c r="K291" i="2"/>
  <c r="L291" i="2" s="1"/>
  <c r="M291" i="2" s="1"/>
  <c r="G291" i="2"/>
  <c r="K290" i="2"/>
  <c r="L290" i="2" s="1"/>
  <c r="M290" i="2" s="1"/>
  <c r="G290" i="2"/>
  <c r="K289" i="2"/>
  <c r="L289" i="2" s="1"/>
  <c r="M289" i="2" s="1"/>
  <c r="G289" i="2"/>
  <c r="K288" i="2"/>
  <c r="L288" i="2" s="1"/>
  <c r="M288" i="2" s="1"/>
  <c r="G288" i="2"/>
  <c r="K287" i="2"/>
  <c r="L287" i="2" s="1"/>
  <c r="M287" i="2" s="1"/>
  <c r="G287" i="2"/>
  <c r="K285" i="2"/>
  <c r="L285" i="2" s="1"/>
  <c r="M285" i="2" s="1"/>
  <c r="G285" i="2"/>
  <c r="K284" i="2"/>
  <c r="L284" i="2" s="1"/>
  <c r="M284" i="2" s="1"/>
  <c r="G284" i="2"/>
  <c r="K283" i="2"/>
  <c r="L283" i="2" s="1"/>
  <c r="M283" i="2" s="1"/>
  <c r="G283" i="2"/>
  <c r="K282" i="2"/>
  <c r="L282" i="2" s="1"/>
  <c r="M282" i="2" s="1"/>
  <c r="G282" i="2"/>
  <c r="K281" i="2"/>
  <c r="L281" i="2" s="1"/>
  <c r="M281" i="2" s="1"/>
  <c r="G281" i="2"/>
  <c r="K280" i="2"/>
  <c r="L280" i="2" s="1"/>
  <c r="M280" i="2" s="1"/>
  <c r="G280" i="2"/>
  <c r="K279" i="2"/>
  <c r="L279" i="2" s="1"/>
  <c r="M279" i="2" s="1"/>
  <c r="G279" i="2"/>
  <c r="K278" i="2"/>
  <c r="L278" i="2" s="1"/>
  <c r="M278" i="2" s="1"/>
  <c r="G278" i="2"/>
  <c r="K277" i="2"/>
  <c r="L277" i="2" s="1"/>
  <c r="M277" i="2" s="1"/>
  <c r="G277" i="2"/>
  <c r="K276" i="2"/>
  <c r="L276" i="2" s="1"/>
  <c r="M276" i="2" s="1"/>
  <c r="G276" i="2"/>
  <c r="K275" i="2"/>
  <c r="L275" i="2" s="1"/>
  <c r="M275" i="2" s="1"/>
  <c r="G275" i="2"/>
  <c r="K274" i="2"/>
  <c r="L274" i="2" s="1"/>
  <c r="M274" i="2" s="1"/>
  <c r="G274" i="2"/>
  <c r="K273" i="2"/>
  <c r="L273" i="2" s="1"/>
  <c r="M273" i="2" s="1"/>
  <c r="G273" i="2"/>
  <c r="K272" i="2"/>
  <c r="L272" i="2" s="1"/>
  <c r="M272" i="2" s="1"/>
  <c r="G272" i="2"/>
  <c r="K271" i="2"/>
  <c r="L271" i="2" s="1"/>
  <c r="M271" i="2" s="1"/>
  <c r="G271" i="2"/>
  <c r="K270" i="2"/>
  <c r="L270" i="2" s="1"/>
  <c r="M270" i="2" s="1"/>
  <c r="G270" i="2"/>
  <c r="K269" i="2"/>
  <c r="L269" i="2" s="1"/>
  <c r="M269" i="2" s="1"/>
  <c r="G269" i="2"/>
  <c r="K268" i="2"/>
  <c r="L268" i="2" s="1"/>
  <c r="M268" i="2" s="1"/>
  <c r="G268" i="2"/>
  <c r="K267" i="2"/>
  <c r="L267" i="2" s="1"/>
  <c r="M267" i="2" s="1"/>
  <c r="G267" i="2"/>
  <c r="K266" i="2"/>
  <c r="L266" i="2" s="1"/>
  <c r="M266" i="2" s="1"/>
  <c r="G266" i="2"/>
  <c r="K265" i="2"/>
  <c r="L265" i="2" s="1"/>
  <c r="M265" i="2" s="1"/>
  <c r="G265" i="2"/>
  <c r="K264" i="2"/>
  <c r="L264" i="2" s="1"/>
  <c r="M264" i="2" s="1"/>
  <c r="G264" i="2"/>
  <c r="K263" i="2"/>
  <c r="L263" i="2" s="1"/>
  <c r="M263" i="2" s="1"/>
  <c r="G263" i="2"/>
  <c r="K262" i="2"/>
  <c r="L262" i="2" s="1"/>
  <c r="M262" i="2" s="1"/>
  <c r="G262" i="2"/>
  <c r="K261" i="2"/>
  <c r="L261" i="2" s="1"/>
  <c r="M261" i="2" s="1"/>
  <c r="G261" i="2"/>
  <c r="K260" i="2"/>
  <c r="L260" i="2" s="1"/>
  <c r="M260" i="2" s="1"/>
  <c r="G260" i="2"/>
  <c r="K259" i="2"/>
  <c r="L259" i="2" s="1"/>
  <c r="M259" i="2" s="1"/>
  <c r="G259" i="2"/>
  <c r="K258" i="2"/>
  <c r="L258" i="2" s="1"/>
  <c r="M258" i="2" s="1"/>
  <c r="G258" i="2"/>
  <c r="K257" i="2"/>
  <c r="L257" i="2" s="1"/>
  <c r="M257" i="2" s="1"/>
  <c r="G257" i="2"/>
  <c r="K256" i="2"/>
  <c r="L256" i="2" s="1"/>
  <c r="M256" i="2" s="1"/>
  <c r="G256" i="2"/>
  <c r="K255" i="2"/>
  <c r="L255" i="2" s="1"/>
  <c r="M255" i="2" s="1"/>
  <c r="G255" i="2"/>
  <c r="K254" i="2"/>
  <c r="L254" i="2" s="1"/>
  <c r="M254" i="2" s="1"/>
  <c r="G254" i="2"/>
  <c r="K253" i="2"/>
  <c r="L253" i="2" s="1"/>
  <c r="M253" i="2" s="1"/>
  <c r="G253" i="2"/>
  <c r="K252" i="2"/>
  <c r="L252" i="2" s="1"/>
  <c r="M252" i="2" s="1"/>
  <c r="G252" i="2"/>
  <c r="K251" i="2"/>
  <c r="L251" i="2" s="1"/>
  <c r="M251" i="2" s="1"/>
  <c r="G251" i="2"/>
  <c r="K250" i="2"/>
  <c r="L250" i="2" s="1"/>
  <c r="M250" i="2" s="1"/>
  <c r="G250" i="2"/>
  <c r="K249" i="2"/>
  <c r="L249" i="2" s="1"/>
  <c r="M249" i="2" s="1"/>
  <c r="G249" i="2"/>
  <c r="K248" i="2"/>
  <c r="L248" i="2" s="1"/>
  <c r="M248" i="2" s="1"/>
  <c r="G248" i="2"/>
  <c r="K247" i="2"/>
  <c r="L247" i="2" s="1"/>
  <c r="M247" i="2" s="1"/>
  <c r="G247" i="2"/>
  <c r="K246" i="2"/>
  <c r="L246" i="2" s="1"/>
  <c r="M246" i="2" s="1"/>
  <c r="G246" i="2"/>
  <c r="K245" i="2"/>
  <c r="L245" i="2" s="1"/>
  <c r="M245" i="2" s="1"/>
  <c r="G245" i="2"/>
  <c r="K244" i="2"/>
  <c r="L244" i="2" s="1"/>
  <c r="M244" i="2" s="1"/>
  <c r="G244" i="2"/>
  <c r="K243" i="2"/>
  <c r="L243" i="2" s="1"/>
  <c r="M243" i="2" s="1"/>
  <c r="G243" i="2"/>
  <c r="K242" i="2"/>
  <c r="L242" i="2" s="1"/>
  <c r="M242" i="2" s="1"/>
  <c r="G242" i="2"/>
  <c r="K241" i="2"/>
  <c r="L241" i="2" s="1"/>
  <c r="M241" i="2" s="1"/>
  <c r="G241" i="2"/>
  <c r="K240" i="2"/>
  <c r="L240" i="2" s="1"/>
  <c r="M240" i="2" s="1"/>
  <c r="G240" i="2"/>
  <c r="K239" i="2"/>
  <c r="L239" i="2" s="1"/>
  <c r="M239" i="2" s="1"/>
  <c r="G239" i="2"/>
  <c r="K238" i="2"/>
  <c r="L238" i="2" s="1"/>
  <c r="M238" i="2" s="1"/>
  <c r="G238" i="2"/>
  <c r="K237" i="2"/>
  <c r="L237" i="2" s="1"/>
  <c r="M237" i="2" s="1"/>
  <c r="G237" i="2"/>
  <c r="K236" i="2"/>
  <c r="L236" i="2" s="1"/>
  <c r="M236" i="2" s="1"/>
  <c r="G236" i="2"/>
  <c r="K235" i="2"/>
  <c r="L235" i="2" s="1"/>
  <c r="M235" i="2" s="1"/>
  <c r="G235" i="2"/>
  <c r="K234" i="2"/>
  <c r="L234" i="2" s="1"/>
  <c r="M234" i="2" s="1"/>
  <c r="G234" i="2"/>
  <c r="K233" i="2"/>
  <c r="L233" i="2" s="1"/>
  <c r="M233" i="2" s="1"/>
  <c r="G233" i="2"/>
  <c r="K232" i="2"/>
  <c r="L232" i="2" s="1"/>
  <c r="M232" i="2" s="1"/>
  <c r="G232" i="2"/>
  <c r="K231" i="2"/>
  <c r="L231" i="2" s="1"/>
  <c r="M231" i="2" s="1"/>
  <c r="G231" i="2"/>
  <c r="K230" i="2"/>
  <c r="L230" i="2" s="1"/>
  <c r="M230" i="2" s="1"/>
  <c r="G230" i="2"/>
  <c r="K229" i="2"/>
  <c r="L229" i="2" s="1"/>
  <c r="M229" i="2" s="1"/>
  <c r="G229" i="2"/>
  <c r="K228" i="2"/>
  <c r="L228" i="2" s="1"/>
  <c r="M228" i="2" s="1"/>
  <c r="G228" i="2"/>
  <c r="K227" i="2"/>
  <c r="L227" i="2" s="1"/>
  <c r="M227" i="2" s="1"/>
  <c r="G227" i="2"/>
  <c r="K226" i="2"/>
  <c r="L226" i="2" s="1"/>
  <c r="M226" i="2" s="1"/>
  <c r="G226" i="2"/>
  <c r="K225" i="2"/>
  <c r="L225" i="2" s="1"/>
  <c r="M225" i="2" s="1"/>
  <c r="G225" i="2"/>
  <c r="K224" i="2"/>
  <c r="L224" i="2" s="1"/>
  <c r="M224" i="2" s="1"/>
  <c r="G224" i="2"/>
  <c r="K223" i="2"/>
  <c r="L223" i="2" s="1"/>
  <c r="M223" i="2" s="1"/>
  <c r="G223" i="2"/>
  <c r="K222" i="2"/>
  <c r="L222" i="2" s="1"/>
  <c r="M222" i="2" s="1"/>
  <c r="G222" i="2"/>
  <c r="K221" i="2"/>
  <c r="L221" i="2" s="1"/>
  <c r="M221" i="2" s="1"/>
  <c r="G221" i="2"/>
  <c r="K220" i="2"/>
  <c r="L220" i="2" s="1"/>
  <c r="M220" i="2" s="1"/>
  <c r="G220" i="2"/>
  <c r="K219" i="2"/>
  <c r="L219" i="2" s="1"/>
  <c r="M219" i="2" s="1"/>
  <c r="G219" i="2"/>
  <c r="K218" i="2"/>
  <c r="L218" i="2" s="1"/>
  <c r="M218" i="2" s="1"/>
  <c r="G218" i="2"/>
  <c r="K217" i="2"/>
  <c r="L217" i="2" s="1"/>
  <c r="M217" i="2" s="1"/>
  <c r="G217" i="2"/>
  <c r="K216" i="2"/>
  <c r="L216" i="2" s="1"/>
  <c r="M216" i="2" s="1"/>
  <c r="G216" i="2"/>
  <c r="K215" i="2"/>
  <c r="L215" i="2" s="1"/>
  <c r="M215" i="2" s="1"/>
  <c r="G215" i="2"/>
  <c r="K214" i="2"/>
  <c r="L214" i="2" s="1"/>
  <c r="M214" i="2" s="1"/>
  <c r="G214" i="2"/>
  <c r="K213" i="2"/>
  <c r="L213" i="2" s="1"/>
  <c r="M213" i="2" s="1"/>
  <c r="G213" i="2"/>
  <c r="K212" i="2"/>
  <c r="L212" i="2" s="1"/>
  <c r="M212" i="2" s="1"/>
  <c r="G212" i="2"/>
  <c r="K211" i="2"/>
  <c r="L211" i="2" s="1"/>
  <c r="M211" i="2" s="1"/>
  <c r="G211" i="2"/>
  <c r="K210" i="2"/>
  <c r="L210" i="2" s="1"/>
  <c r="M210" i="2" s="1"/>
  <c r="G210" i="2"/>
  <c r="K209" i="2"/>
  <c r="L209" i="2" s="1"/>
  <c r="M209" i="2" s="1"/>
  <c r="G209" i="2"/>
  <c r="K208" i="2"/>
  <c r="L208" i="2" s="1"/>
  <c r="M208" i="2" s="1"/>
  <c r="G208" i="2"/>
  <c r="K207" i="2"/>
  <c r="L207" i="2" s="1"/>
  <c r="M207" i="2" s="1"/>
  <c r="G207" i="2"/>
  <c r="K206" i="2"/>
  <c r="L206" i="2" s="1"/>
  <c r="M206" i="2" s="1"/>
  <c r="G206" i="2"/>
  <c r="K205" i="2"/>
  <c r="L205" i="2" s="1"/>
  <c r="M205" i="2" s="1"/>
  <c r="G205" i="2"/>
  <c r="K204" i="2"/>
  <c r="L204" i="2" s="1"/>
  <c r="M204" i="2" s="1"/>
  <c r="G204" i="2"/>
  <c r="K203" i="2"/>
  <c r="L203" i="2" s="1"/>
  <c r="M203" i="2" s="1"/>
  <c r="G203" i="2"/>
  <c r="K202" i="2"/>
  <c r="L202" i="2" s="1"/>
  <c r="M202" i="2" s="1"/>
  <c r="G202" i="2"/>
  <c r="K201" i="2"/>
  <c r="L201" i="2" s="1"/>
  <c r="M201" i="2" s="1"/>
  <c r="G201" i="2"/>
  <c r="K200" i="2"/>
  <c r="L200" i="2" s="1"/>
  <c r="M200" i="2" s="1"/>
  <c r="G200" i="2"/>
  <c r="K199" i="2"/>
  <c r="L199" i="2" s="1"/>
  <c r="M199" i="2" s="1"/>
  <c r="G199" i="2"/>
  <c r="K198" i="2"/>
  <c r="L198" i="2" s="1"/>
  <c r="M198" i="2" s="1"/>
  <c r="G198" i="2"/>
  <c r="K197" i="2"/>
  <c r="L197" i="2" s="1"/>
  <c r="M197" i="2" s="1"/>
  <c r="G197" i="2"/>
  <c r="K196" i="2"/>
  <c r="L196" i="2" s="1"/>
  <c r="M196" i="2" s="1"/>
  <c r="G196" i="2"/>
  <c r="K195" i="2"/>
  <c r="L195" i="2" s="1"/>
  <c r="M195" i="2" s="1"/>
  <c r="G195" i="2"/>
  <c r="K194" i="2"/>
  <c r="L194" i="2" s="1"/>
  <c r="M194" i="2" s="1"/>
  <c r="G194" i="2"/>
  <c r="K193" i="2"/>
  <c r="L193" i="2" s="1"/>
  <c r="M193" i="2" s="1"/>
  <c r="G193" i="2"/>
  <c r="K192" i="2"/>
  <c r="L192" i="2" s="1"/>
  <c r="M192" i="2" s="1"/>
  <c r="G192" i="2"/>
  <c r="K191" i="2"/>
  <c r="L191" i="2" s="1"/>
  <c r="M191" i="2" s="1"/>
  <c r="G191" i="2"/>
  <c r="K190" i="2"/>
  <c r="L190" i="2" s="1"/>
  <c r="M190" i="2" s="1"/>
  <c r="G190" i="2"/>
  <c r="K189" i="2"/>
  <c r="L189" i="2" s="1"/>
  <c r="M189" i="2" s="1"/>
  <c r="G189" i="2"/>
  <c r="K188" i="2"/>
  <c r="L188" i="2" s="1"/>
  <c r="M188" i="2" s="1"/>
  <c r="G188" i="2"/>
  <c r="K187" i="2"/>
  <c r="L187" i="2" s="1"/>
  <c r="M187" i="2" s="1"/>
  <c r="G187" i="2"/>
  <c r="K186" i="2"/>
  <c r="L186" i="2" s="1"/>
  <c r="M186" i="2" s="1"/>
  <c r="G186" i="2"/>
  <c r="K185" i="2"/>
  <c r="L185" i="2" s="1"/>
  <c r="M185" i="2" s="1"/>
  <c r="G185" i="2"/>
  <c r="K184" i="2"/>
  <c r="L184" i="2" s="1"/>
  <c r="M184" i="2" s="1"/>
  <c r="G184" i="2"/>
  <c r="K183" i="2"/>
  <c r="L183" i="2" s="1"/>
  <c r="M183" i="2" s="1"/>
  <c r="G183" i="2"/>
  <c r="K182" i="2"/>
  <c r="L182" i="2" s="1"/>
  <c r="M182" i="2" s="1"/>
  <c r="G182" i="2"/>
  <c r="K181" i="2"/>
  <c r="L181" i="2" s="1"/>
  <c r="M181" i="2" s="1"/>
  <c r="G181" i="2"/>
  <c r="K180" i="2"/>
  <c r="L180" i="2" s="1"/>
  <c r="M180" i="2" s="1"/>
  <c r="G180" i="2"/>
  <c r="K179" i="2"/>
  <c r="L179" i="2" s="1"/>
  <c r="M179" i="2" s="1"/>
  <c r="G179" i="2"/>
  <c r="K177" i="2"/>
  <c r="L177" i="2" s="1"/>
  <c r="M177" i="2" s="1"/>
  <c r="G177" i="2"/>
  <c r="K176" i="2"/>
  <c r="L176" i="2" s="1"/>
  <c r="M176" i="2" s="1"/>
  <c r="G176" i="2"/>
  <c r="K175" i="2"/>
  <c r="L175" i="2" s="1"/>
  <c r="M175" i="2" s="1"/>
  <c r="G175" i="2"/>
  <c r="K174" i="2"/>
  <c r="L174" i="2" s="1"/>
  <c r="M174" i="2" s="1"/>
  <c r="G174" i="2"/>
  <c r="K173" i="2"/>
  <c r="L173" i="2" s="1"/>
  <c r="M173" i="2" s="1"/>
  <c r="G173" i="2"/>
  <c r="K172" i="2"/>
  <c r="L172" i="2" s="1"/>
  <c r="M172" i="2" s="1"/>
  <c r="G172" i="2"/>
  <c r="K171" i="2"/>
  <c r="L171" i="2" s="1"/>
  <c r="M171" i="2" s="1"/>
  <c r="G171" i="2"/>
  <c r="K170" i="2"/>
  <c r="L170" i="2" s="1"/>
  <c r="M170" i="2" s="1"/>
  <c r="G170" i="2"/>
  <c r="K169" i="2"/>
  <c r="L169" i="2" s="1"/>
  <c r="M169" i="2" s="1"/>
  <c r="G169" i="2"/>
  <c r="K168" i="2"/>
  <c r="L168" i="2" s="1"/>
  <c r="M168" i="2" s="1"/>
  <c r="G168" i="2"/>
  <c r="K167" i="2"/>
  <c r="L167" i="2" s="1"/>
  <c r="M167" i="2" s="1"/>
  <c r="G167" i="2"/>
  <c r="K166" i="2"/>
  <c r="L166" i="2" s="1"/>
  <c r="M166" i="2" s="1"/>
  <c r="G166" i="2"/>
  <c r="K165" i="2"/>
  <c r="L165" i="2" s="1"/>
  <c r="M165" i="2" s="1"/>
  <c r="G165" i="2"/>
  <c r="K164" i="2"/>
  <c r="L164" i="2" s="1"/>
  <c r="M164" i="2" s="1"/>
  <c r="G164" i="2"/>
  <c r="K163" i="2"/>
  <c r="L163" i="2" s="1"/>
  <c r="M163" i="2" s="1"/>
  <c r="G163" i="2"/>
  <c r="K162" i="2"/>
  <c r="L162" i="2" s="1"/>
  <c r="M162" i="2" s="1"/>
  <c r="G162" i="2"/>
  <c r="K161" i="2"/>
  <c r="L161" i="2" s="1"/>
  <c r="M161" i="2" s="1"/>
  <c r="G161" i="2"/>
  <c r="K159" i="2"/>
  <c r="L159" i="2" s="1"/>
  <c r="M159" i="2" s="1"/>
  <c r="G159" i="2"/>
  <c r="K158" i="2"/>
  <c r="L158" i="2" s="1"/>
  <c r="M158" i="2" s="1"/>
  <c r="G158" i="2"/>
  <c r="K157" i="2"/>
  <c r="L157" i="2" s="1"/>
  <c r="M157" i="2" s="1"/>
  <c r="G157" i="2"/>
  <c r="K156" i="2"/>
  <c r="L156" i="2" s="1"/>
  <c r="M156" i="2" s="1"/>
  <c r="G156" i="2"/>
  <c r="K155" i="2"/>
  <c r="L155" i="2" s="1"/>
  <c r="M155" i="2" s="1"/>
  <c r="G155" i="2"/>
  <c r="K154" i="2"/>
  <c r="L154" i="2" s="1"/>
  <c r="M154" i="2" s="1"/>
  <c r="G154" i="2"/>
  <c r="K1082" i="2"/>
  <c r="L1082" i="2" s="1"/>
  <c r="K2159" i="2"/>
  <c r="L2159" i="2" s="1"/>
  <c r="K1741" i="2"/>
  <c r="L1741" i="2" s="1"/>
  <c r="K1695" i="2"/>
  <c r="L1695" i="2" s="1"/>
  <c r="K1895" i="2"/>
  <c r="L1895" i="2" s="1"/>
  <c r="K1867" i="2"/>
  <c r="L1867" i="2" s="1"/>
  <c r="K701" i="2"/>
  <c r="L701" i="2" s="1"/>
  <c r="K2221" i="2"/>
  <c r="L2221" i="2" s="1"/>
  <c r="K2006" i="2"/>
  <c r="L2006" i="2" s="1"/>
  <c r="K1216" i="2"/>
  <c r="L1216" i="2" s="1"/>
  <c r="K1639" i="2"/>
  <c r="L1639" i="2" s="1"/>
  <c r="K1315" i="2"/>
  <c r="L1315" i="2" s="1"/>
  <c r="K1023" i="2"/>
  <c r="L1023" i="2" s="1"/>
  <c r="K1696" i="2"/>
  <c r="L1696" i="2" s="1"/>
  <c r="K1388" i="2"/>
  <c r="L1388" i="2" s="1"/>
  <c r="K1374" i="2"/>
  <c r="L1374" i="2" s="1"/>
  <c r="K863" i="2"/>
  <c r="L863" i="2" s="1"/>
  <c r="K1232" i="2"/>
  <c r="L1232" i="2" s="1"/>
  <c r="K1622" i="2"/>
  <c r="L1622" i="2" s="1"/>
  <c r="K1547" i="2"/>
  <c r="L1547" i="2" s="1"/>
  <c r="K1361" i="2"/>
  <c r="L1361" i="2" s="1"/>
  <c r="K1722" i="2"/>
  <c r="L1722" i="2" s="1"/>
  <c r="K1525" i="2"/>
  <c r="L1525" i="2" s="1"/>
  <c r="K973" i="2"/>
  <c r="L973" i="2" s="1"/>
  <c r="K1237" i="2"/>
  <c r="L1237" i="2" s="1"/>
  <c r="K1687" i="2"/>
  <c r="L1687" i="2" s="1"/>
  <c r="K1979" i="2"/>
  <c r="L1979" i="2" s="1"/>
  <c r="K1228" i="2"/>
  <c r="L1228" i="2" s="1"/>
  <c r="K1699" i="2"/>
  <c r="L1699" i="2" s="1"/>
  <c r="K1900" i="2"/>
  <c r="L1900" i="2" s="1"/>
  <c r="K1716" i="2"/>
  <c r="L1716" i="2" s="1"/>
  <c r="K1010" i="2"/>
  <c r="L1010" i="2" s="1"/>
  <c r="K893" i="2"/>
  <c r="L893" i="2" s="1"/>
  <c r="K1392" i="2"/>
  <c r="L1392" i="2" s="1"/>
  <c r="K1249" i="2"/>
  <c r="L1249" i="2" s="1"/>
  <c r="K1940" i="2"/>
  <c r="L1940" i="2" s="1"/>
  <c r="K895" i="2"/>
  <c r="L895" i="2" s="1"/>
  <c r="K897" i="2"/>
  <c r="L897" i="2" s="1"/>
  <c r="K813" i="2"/>
  <c r="L813" i="2" s="1"/>
  <c r="K1459" i="2"/>
  <c r="L1459" i="2" s="1"/>
  <c r="K1543" i="2"/>
  <c r="L1543" i="2" s="1"/>
  <c r="K1377" i="2"/>
  <c r="L1377" i="2" s="1"/>
  <c r="K1527" i="2"/>
  <c r="L1527" i="2" s="1"/>
  <c r="K621" i="2"/>
  <c r="L621" i="2" s="1"/>
  <c r="K1248" i="2"/>
  <c r="L1248" i="2" s="1"/>
  <c r="K1612" i="2"/>
  <c r="L1612" i="2" s="1"/>
  <c r="K1613" i="2"/>
  <c r="L1613" i="2" s="1"/>
  <c r="K2106" i="2"/>
  <c r="L2106" i="2" s="1"/>
  <c r="K2111" i="2"/>
  <c r="L2111" i="2" s="1"/>
  <c r="K1127" i="2"/>
  <c r="L1127" i="2" s="1"/>
  <c r="K2292" i="2"/>
  <c r="L2292" i="2" s="1"/>
  <c r="K2109" i="2"/>
  <c r="L2109" i="2" s="1"/>
  <c r="K2127" i="2"/>
  <c r="L2127" i="2" s="1"/>
  <c r="K2012" i="2"/>
  <c r="L2012" i="2" s="1"/>
  <c r="K2265" i="2"/>
  <c r="L2265" i="2" s="1"/>
  <c r="K1996" i="2"/>
  <c r="L1996" i="2" s="1"/>
  <c r="K1408" i="2"/>
  <c r="L1408" i="2" s="1"/>
  <c r="K1379" i="2"/>
  <c r="L1379" i="2" s="1"/>
  <c r="K1157" i="2"/>
  <c r="L1157" i="2" s="1"/>
  <c r="K1674" i="2"/>
  <c r="L1674" i="2" s="1"/>
  <c r="K1063" i="2"/>
  <c r="L1063" i="2" s="1"/>
  <c r="K984" i="2"/>
  <c r="L984" i="2" s="1"/>
  <c r="K2299" i="2"/>
  <c r="L2299" i="2" s="1"/>
  <c r="K1715" i="2"/>
  <c r="L1715" i="2" s="1"/>
  <c r="K2270" i="2"/>
  <c r="L2270" i="2" s="1"/>
  <c r="K1923" i="2"/>
  <c r="L1923" i="2" s="1"/>
  <c r="K2070" i="2"/>
  <c r="L2070" i="2" s="1"/>
  <c r="K1649" i="2"/>
  <c r="L1649" i="2" s="1"/>
  <c r="K1628" i="2"/>
  <c r="L1628" i="2" s="1"/>
  <c r="K2281" i="2"/>
  <c r="L2281" i="2" s="1"/>
  <c r="K2154" i="2"/>
  <c r="L2154" i="2" s="1"/>
  <c r="M865" i="2"/>
  <c r="K865" i="2"/>
  <c r="L865" i="2" s="1"/>
  <c r="K981" i="2"/>
  <c r="L981" i="2" s="1"/>
  <c r="M1152" i="2"/>
  <c r="K1152" i="2"/>
  <c r="L1152" i="2" s="1"/>
  <c r="K2219" i="2"/>
  <c r="L2219" i="2" s="1"/>
  <c r="K2021" i="2"/>
  <c r="L2021" i="2" s="1"/>
  <c r="K773" i="2"/>
  <c r="L773" i="2" s="1"/>
  <c r="K2188" i="2"/>
  <c r="L2188" i="2" s="1"/>
  <c r="K1731" i="2"/>
  <c r="L1731" i="2" s="1"/>
  <c r="K636" i="2"/>
  <c r="L636" i="2" s="1"/>
  <c r="K1191" i="2"/>
  <c r="L1191" i="2" s="1"/>
  <c r="K2045" i="2"/>
  <c r="L2045" i="2" s="1"/>
  <c r="K2303" i="2"/>
  <c r="L2303" i="2" s="1"/>
  <c r="K975" i="2"/>
  <c r="L975" i="2" s="1"/>
  <c r="K1763" i="2"/>
  <c r="L1763" i="2" s="1"/>
  <c r="K1588" i="2"/>
  <c r="L1588" i="2" s="1"/>
  <c r="K2241" i="2"/>
  <c r="L2241" i="2" s="1"/>
  <c r="K982" i="2"/>
  <c r="L982" i="2" s="1"/>
  <c r="K1154" i="2"/>
  <c r="L1154" i="2" s="1"/>
  <c r="K1683" i="2"/>
  <c r="L1683" i="2" s="1"/>
  <c r="K760" i="2"/>
  <c r="L760" i="2" s="1"/>
  <c r="K1666" i="2"/>
  <c r="L1666" i="2" s="1"/>
  <c r="K2108" i="2"/>
  <c r="L2108" i="2" s="1"/>
  <c r="K1244" i="2"/>
  <c r="L1244" i="2" s="1"/>
  <c r="K2266" i="2"/>
  <c r="L2266" i="2" s="1"/>
  <c r="K646" i="2"/>
  <c r="L646" i="2" s="1"/>
  <c r="K624" i="2"/>
  <c r="L624" i="2" s="1"/>
  <c r="K2071" i="2"/>
  <c r="L2071" i="2" s="1"/>
  <c r="K1239" i="2"/>
  <c r="L1239" i="2" s="1"/>
  <c r="K808" i="2"/>
  <c r="L808" i="2" s="1"/>
  <c r="K2107" i="2"/>
  <c r="L2107" i="2" s="1"/>
  <c r="K2110" i="2"/>
  <c r="L2110" i="2" s="1"/>
  <c r="K1561" i="2"/>
  <c r="L1561" i="2" s="1"/>
  <c r="K1153" i="2"/>
  <c r="L1153" i="2" s="1"/>
  <c r="K1981" i="2"/>
  <c r="L1981" i="2" s="1"/>
  <c r="K856" i="2"/>
  <c r="L856" i="2" s="1"/>
  <c r="K2005" i="2"/>
  <c r="L2005" i="2" s="1"/>
  <c r="K1575" i="2"/>
  <c r="L1575" i="2" s="1"/>
  <c r="K824" i="2"/>
  <c r="L824" i="2" s="1"/>
  <c r="K1375" i="2"/>
  <c r="L1375" i="2" s="1"/>
  <c r="K1697" i="2"/>
  <c r="L1697" i="2" s="1"/>
  <c r="K827" i="2"/>
  <c r="L827" i="2" s="1"/>
  <c r="K2001" i="2"/>
  <c r="L2001" i="2" s="1"/>
  <c r="K1109" i="2"/>
  <c r="L1109" i="2" s="1"/>
  <c r="K1864" i="2"/>
  <c r="L1864" i="2" s="1"/>
  <c r="K1403" i="2"/>
  <c r="L1403" i="2" s="1"/>
  <c r="K1646" i="2"/>
  <c r="L1646" i="2" s="1"/>
  <c r="K1321" i="2"/>
  <c r="L1321" i="2" s="1"/>
  <c r="K659" i="2"/>
  <c r="L659" i="2" s="1"/>
  <c r="K672" i="2"/>
  <c r="L672" i="2" s="1"/>
  <c r="K1614" i="2"/>
  <c r="L1614" i="2" s="1"/>
  <c r="K1236" i="2"/>
  <c r="L1236" i="2" s="1"/>
  <c r="K779" i="2"/>
  <c r="L779" i="2" s="1"/>
  <c r="K1691" i="2"/>
  <c r="L1691" i="2" s="1"/>
  <c r="K635" i="2"/>
  <c r="L635" i="2" s="1"/>
  <c r="K1546" i="2"/>
  <c r="L1546" i="2" s="1"/>
  <c r="K1632" i="2"/>
  <c r="L1632" i="2" s="1"/>
  <c r="K1246" i="2"/>
  <c r="L1246" i="2" s="1"/>
  <c r="K1269" i="2"/>
  <c r="L1269" i="2" s="1"/>
  <c r="K2052" i="2"/>
  <c r="L2052" i="2" s="1"/>
  <c r="K1899" i="2"/>
  <c r="L1899" i="2" s="1"/>
  <c r="K883" i="2"/>
  <c r="L883" i="2" s="1"/>
  <c r="K2104" i="2"/>
  <c r="L2104" i="2" s="1"/>
  <c r="K1883" i="2"/>
  <c r="L1883" i="2" s="1"/>
  <c r="K1581" i="2"/>
  <c r="L1581" i="2" s="1"/>
  <c r="K1700" i="2"/>
  <c r="L1700" i="2" s="1"/>
  <c r="K1373" i="2"/>
  <c r="L1373" i="2" s="1"/>
  <c r="K1467" i="2"/>
  <c r="L1467" i="2" s="1"/>
  <c r="K1345" i="2"/>
  <c r="L1345" i="2" s="1"/>
  <c r="K903" i="2"/>
  <c r="L903" i="2" s="1"/>
  <c r="K726" i="2"/>
  <c r="L726" i="2" s="1"/>
  <c r="K1552" i="2"/>
  <c r="L1552" i="2" s="1"/>
  <c r="K1692" i="2"/>
  <c r="L1692" i="2" s="1"/>
  <c r="K1284" i="2"/>
  <c r="L1284" i="2" s="1"/>
  <c r="K2313" i="2"/>
  <c r="L2313" i="2" s="1"/>
  <c r="K1376" i="2"/>
  <c r="L1376" i="2" s="1"/>
  <c r="K1378" i="2"/>
  <c r="L1378" i="2" s="1"/>
  <c r="K1842" i="2"/>
  <c r="L1842" i="2" s="1"/>
  <c r="K1243" i="2"/>
  <c r="L1243" i="2" s="1"/>
  <c r="K727" i="2"/>
  <c r="L727" i="2" s="1"/>
  <c r="K836" i="2"/>
  <c r="L836" i="2" s="1"/>
  <c r="K2228" i="2"/>
  <c r="L2228" i="2" s="1"/>
  <c r="K1032" i="2"/>
  <c r="L1032" i="2" s="1"/>
  <c r="K1823" i="2"/>
  <c r="L1823" i="2" s="1"/>
  <c r="K930" i="2"/>
  <c r="L930" i="2" s="1"/>
  <c r="K1262" i="2"/>
  <c r="L1262" i="2" s="1"/>
  <c r="K1514" i="2"/>
  <c r="L1514" i="2" s="1"/>
  <c r="K1493" i="2"/>
  <c r="L1493" i="2" s="1"/>
  <c r="K1621" i="2"/>
  <c r="L1621" i="2" s="1"/>
  <c r="K1308" i="2"/>
  <c r="L1308" i="2" s="1"/>
  <c r="K1793" i="2"/>
  <c r="L1793" i="2" s="1"/>
  <c r="K1494" i="2"/>
  <c r="L1494" i="2" s="1"/>
  <c r="K1447" i="2"/>
  <c r="L1447" i="2" s="1"/>
  <c r="K771" i="2"/>
  <c r="L771" i="2" s="1"/>
  <c r="K706" i="2"/>
  <c r="L706" i="2" s="1"/>
  <c r="K1788" i="2"/>
  <c r="L1788" i="2" s="1"/>
  <c r="K2087" i="2"/>
  <c r="L2087" i="2" s="1"/>
  <c r="K1592" i="2"/>
  <c r="L1592" i="2" s="1"/>
  <c r="K1346" i="2"/>
  <c r="L1346" i="2" s="1"/>
  <c r="K2191" i="2"/>
  <c r="L2191" i="2" s="1"/>
  <c r="K1347" i="2"/>
  <c r="L1347" i="2" s="1"/>
  <c r="K1314" i="2"/>
  <c r="L1314" i="2" s="1"/>
  <c r="K959" i="2"/>
  <c r="L959" i="2" s="1"/>
  <c r="K1711" i="2"/>
  <c r="L1711" i="2" s="1"/>
  <c r="K1290" i="2"/>
  <c r="L1290" i="2" s="1"/>
  <c r="K690" i="2"/>
  <c r="L690" i="2" s="1"/>
  <c r="K1937" i="2"/>
  <c r="L1937" i="2" s="1"/>
  <c r="K786" i="2"/>
  <c r="L786" i="2" s="1"/>
  <c r="K2195" i="2"/>
  <c r="L2195" i="2" s="1"/>
  <c r="K825" i="2"/>
  <c r="L825" i="2" s="1"/>
  <c r="K1428" i="2"/>
  <c r="L1428" i="2" s="1"/>
  <c r="K2217" i="2"/>
  <c r="L2217" i="2" s="1"/>
  <c r="K1045" i="2"/>
  <c r="L1045" i="2" s="1"/>
  <c r="K935" i="2"/>
  <c r="L935" i="2" s="1"/>
  <c r="K1331" i="2"/>
  <c r="L1331" i="2" s="1"/>
  <c r="K1678" i="2"/>
  <c r="L1678" i="2" s="1"/>
  <c r="K2267" i="2"/>
  <c r="L2267" i="2" s="1"/>
  <c r="K1705" i="2"/>
  <c r="L1705" i="2" s="1"/>
  <c r="K2105" i="2"/>
  <c r="L2105" i="2" s="1"/>
  <c r="K1351" i="2"/>
  <c r="L1351" i="2" s="1"/>
  <c r="K1326" i="2"/>
  <c r="L1326" i="2" s="1"/>
  <c r="K656" i="2"/>
  <c r="L656" i="2" s="1"/>
  <c r="K1212" i="2"/>
  <c r="L1212" i="2" s="1"/>
  <c r="K2053" i="2"/>
  <c r="L2053" i="2" s="1"/>
  <c r="K1513" i="2"/>
  <c r="L1513" i="2" s="1"/>
  <c r="K1743" i="2"/>
  <c r="L1743" i="2" s="1"/>
  <c r="K1686" i="2"/>
  <c r="L1686" i="2" s="1"/>
  <c r="K1805" i="2"/>
  <c r="L1805" i="2" s="1"/>
  <c r="K1984" i="2"/>
  <c r="L1984" i="2" s="1"/>
  <c r="K1702" i="2"/>
  <c r="L1702" i="2" s="1"/>
  <c r="K1941" i="2"/>
  <c r="L1941" i="2" s="1"/>
  <c r="K1818" i="2"/>
  <c r="L1818" i="2" s="1"/>
  <c r="K1353" i="2"/>
  <c r="L1353" i="2" s="1"/>
  <c r="K1336" i="2"/>
  <c r="L1336" i="2" s="1"/>
  <c r="K1522" i="2"/>
  <c r="L1522" i="2" s="1"/>
  <c r="K1680" i="2"/>
  <c r="L1680" i="2" s="1"/>
  <c r="K2192" i="2"/>
  <c r="L2192" i="2" s="1"/>
  <c r="K1478" i="2"/>
  <c r="L1478" i="2" s="1"/>
  <c r="K839" i="2"/>
  <c r="L839" i="2" s="1"/>
  <c r="K1860" i="2"/>
  <c r="L1860" i="2" s="1"/>
  <c r="K1854" i="2"/>
  <c r="L1854" i="2" s="1"/>
  <c r="K1988" i="2"/>
  <c r="L1988" i="2" s="1"/>
  <c r="K1061" i="2"/>
  <c r="L1061" i="2" s="1"/>
  <c r="K988" i="2"/>
  <c r="L988" i="2" s="1"/>
  <c r="K1015" i="2"/>
  <c r="L1015" i="2" s="1"/>
  <c r="K1260" i="2"/>
  <c r="L1260" i="2" s="1"/>
  <c r="K985" i="2"/>
  <c r="L985" i="2" s="1"/>
  <c r="K1462" i="2"/>
  <c r="L1462" i="2" s="1"/>
  <c r="K2164" i="2"/>
  <c r="L2164" i="2" s="1"/>
  <c r="K1888" i="2"/>
  <c r="L1888" i="2" s="1"/>
  <c r="K1870" i="2"/>
  <c r="L1870" i="2" s="1"/>
  <c r="K847" i="2"/>
  <c r="L847" i="2" s="1"/>
  <c r="K1657" i="2"/>
  <c r="L1657" i="2" s="1"/>
  <c r="K2134" i="2"/>
  <c r="L2134" i="2" s="1"/>
  <c r="K1872" i="2"/>
  <c r="L1872" i="2" s="1"/>
  <c r="K1168" i="2"/>
  <c r="L1168" i="2" s="1"/>
  <c r="K855" i="2"/>
  <c r="L855" i="2" s="1"/>
  <c r="K1734" i="2"/>
  <c r="L1734" i="2" s="1"/>
  <c r="K1796" i="2"/>
  <c r="L1796" i="2" s="1"/>
  <c r="K1142" i="2"/>
  <c r="L1142" i="2" s="1"/>
  <c r="K1300" i="2"/>
  <c r="L1300" i="2" s="1"/>
  <c r="K2176" i="2"/>
  <c r="L2176" i="2" s="1"/>
  <c r="K1841" i="2"/>
  <c r="L1841" i="2" s="1"/>
  <c r="K1640" i="2"/>
  <c r="L1640" i="2" s="1"/>
  <c r="K1802" i="2"/>
  <c r="L1802" i="2" s="1"/>
  <c r="K1645" i="2"/>
  <c r="L1645" i="2" s="1"/>
  <c r="K1238" i="2"/>
  <c r="L1238" i="2" s="1"/>
  <c r="K1398" i="2"/>
  <c r="L1398" i="2" s="1"/>
  <c r="K1903" i="2"/>
  <c r="L1903" i="2" s="1"/>
  <c r="K1177" i="2"/>
  <c r="L1177" i="2" s="1"/>
  <c r="K1328" i="2"/>
  <c r="L1328" i="2" s="1"/>
  <c r="K1633" i="2"/>
  <c r="L1633" i="2" s="1"/>
  <c r="K1515" i="2"/>
  <c r="L1515" i="2" s="1"/>
  <c r="K1441" i="2"/>
  <c r="L1441" i="2" s="1"/>
  <c r="K835" i="2"/>
  <c r="L835" i="2" s="1"/>
  <c r="K1339" i="2"/>
  <c r="L1339" i="2" s="1"/>
  <c r="K678" i="2"/>
  <c r="L678" i="2" s="1"/>
  <c r="K2126" i="2"/>
  <c r="L2126" i="2" s="1"/>
  <c r="K2280" i="2"/>
  <c r="L2280" i="2" s="1"/>
  <c r="K1241" i="2"/>
  <c r="L1241" i="2" s="1"/>
  <c r="K603" i="2"/>
  <c r="L603" i="2" s="1"/>
  <c r="K882" i="2"/>
  <c r="L882" i="2" s="1"/>
  <c r="K2283" i="2"/>
  <c r="L2283" i="2" s="1"/>
  <c r="K717" i="2"/>
  <c r="L717" i="2" s="1"/>
  <c r="K2041" i="2"/>
  <c r="L2041" i="2" s="1"/>
  <c r="M1174" i="2"/>
  <c r="K1174" i="2"/>
  <c r="L1174" i="2" s="1"/>
  <c r="K2148" i="2"/>
  <c r="L2148" i="2" s="1"/>
  <c r="K2231" i="2"/>
  <c r="L2231" i="2" s="1"/>
  <c r="K1641" i="2"/>
  <c r="L1641" i="2" s="1"/>
  <c r="K2100" i="2"/>
  <c r="L2100" i="2" s="1"/>
  <c r="K1596" i="2"/>
  <c r="L1596" i="2" s="1"/>
  <c r="K1851" i="2"/>
  <c r="L1851" i="2" s="1"/>
  <c r="K1417" i="2"/>
  <c r="L1417" i="2" s="1"/>
  <c r="K1820" i="2"/>
  <c r="L1820" i="2" s="1"/>
  <c r="K1011" i="2"/>
  <c r="L1011" i="2" s="1"/>
  <c r="K832" i="2"/>
  <c r="L832" i="2" s="1"/>
  <c r="K983" i="2"/>
  <c r="L983" i="2" s="1"/>
  <c r="K1155" i="2"/>
  <c r="L1155" i="2" s="1"/>
  <c r="K1053" i="2"/>
  <c r="L1053" i="2" s="1"/>
  <c r="K2040" i="2"/>
  <c r="L2040" i="2" s="1"/>
  <c r="K1394" i="2"/>
  <c r="L1394" i="2" s="1"/>
  <c r="K1230" i="2"/>
  <c r="L1230" i="2" s="1"/>
  <c r="K1871" i="2"/>
  <c r="L1871" i="2" s="1"/>
  <c r="K639" i="2"/>
  <c r="L639" i="2" s="1"/>
  <c r="K780" i="2"/>
  <c r="L780" i="2" s="1"/>
  <c r="K1875" i="2"/>
  <c r="L1875" i="2" s="1"/>
  <c r="K1932" i="2"/>
  <c r="L1932" i="2" s="1"/>
  <c r="K616" i="2"/>
  <c r="L616" i="2" s="1"/>
  <c r="K2059" i="2"/>
  <c r="L2059" i="2" s="1"/>
  <c r="K826" i="2"/>
  <c r="L826" i="2" s="1"/>
  <c r="K1718" i="2"/>
  <c r="L1718" i="2" s="1"/>
  <c r="K1951" i="2"/>
  <c r="L1951" i="2" s="1"/>
  <c r="K2198" i="2"/>
  <c r="L2198" i="2" s="1"/>
  <c r="K1483" i="2"/>
  <c r="L1483" i="2" s="1"/>
  <c r="K764" i="2"/>
  <c r="L764" i="2" s="1"/>
  <c r="K1283" i="2"/>
  <c r="L1283" i="2" s="1"/>
  <c r="K1964" i="2"/>
  <c r="L1964" i="2" s="1"/>
  <c r="K742" i="2"/>
  <c r="L742" i="2" s="1"/>
  <c r="K2182" i="2"/>
  <c r="L2182" i="2" s="1"/>
  <c r="K1426" i="2"/>
  <c r="L1426" i="2" s="1"/>
  <c r="K716" i="2"/>
  <c r="L716" i="2" s="1"/>
  <c r="K709" i="2"/>
  <c r="L709" i="2" s="1"/>
  <c r="K2274" i="2"/>
  <c r="L2274" i="2" s="1"/>
  <c r="K1877" i="2"/>
  <c r="L1877" i="2" s="1"/>
  <c r="K1181" i="2"/>
  <c r="L1181" i="2" s="1"/>
  <c r="K2170" i="2"/>
  <c r="L2170" i="2" s="1"/>
  <c r="K1437" i="2"/>
  <c r="L1437" i="2" s="1"/>
  <c r="K1797" i="2"/>
  <c r="L1797" i="2" s="1"/>
  <c r="K1419" i="2"/>
  <c r="L1419" i="2" s="1"/>
  <c r="K979" i="2"/>
  <c r="L979" i="2" s="1"/>
  <c r="K1062" i="2"/>
  <c r="L1062" i="2" s="1"/>
  <c r="K916" i="2"/>
  <c r="L916" i="2" s="1"/>
  <c r="K1725" i="2"/>
  <c r="L1725" i="2" s="1"/>
  <c r="K2316" i="2"/>
  <c r="L2316" i="2" s="1"/>
  <c r="K794" i="2"/>
  <c r="L794" i="2" s="1"/>
  <c r="K880" i="2"/>
  <c r="L880" i="2" s="1"/>
  <c r="K802" i="2"/>
  <c r="L802" i="2" s="1"/>
  <c r="K1310" i="2"/>
  <c r="L1310" i="2" s="1"/>
  <c r="K2156" i="2"/>
  <c r="L2156" i="2" s="1"/>
  <c r="K1773" i="2"/>
  <c r="L1773" i="2" s="1"/>
  <c r="K1618" i="2"/>
  <c r="L1618" i="2" s="1"/>
  <c r="K1233" i="2"/>
  <c r="L1233" i="2" s="1"/>
  <c r="K785" i="2"/>
  <c r="L785" i="2" s="1"/>
  <c r="K864" i="2"/>
  <c r="L864" i="2" s="1"/>
  <c r="K673" i="2"/>
  <c r="L673" i="2" s="1"/>
  <c r="K2304" i="2"/>
  <c r="L2304" i="2" s="1"/>
  <c r="K1496" i="2"/>
  <c r="L1496" i="2" s="1"/>
  <c r="K1597" i="2"/>
  <c r="L1597" i="2" s="1"/>
  <c r="K1508" i="2"/>
  <c r="L1508" i="2" s="1"/>
  <c r="K1967" i="2"/>
  <c r="L1967" i="2" s="1"/>
  <c r="K1776" i="2"/>
  <c r="L1776" i="2" s="1"/>
  <c r="K1928" i="2"/>
  <c r="L1928" i="2" s="1"/>
  <c r="K1876" i="2"/>
  <c r="L1876" i="2" s="1"/>
  <c r="K772" i="2"/>
  <c r="L772" i="2" s="1"/>
  <c r="K1885" i="2"/>
  <c r="L1885" i="2" s="1"/>
  <c r="K927" i="2"/>
  <c r="L927" i="2" s="1"/>
  <c r="K1924" i="2"/>
  <c r="L1924" i="2" s="1"/>
  <c r="K1132" i="2"/>
  <c r="L1132" i="2" s="1"/>
  <c r="K1303" i="2"/>
  <c r="L1303" i="2" s="1"/>
  <c r="K2312" i="2"/>
  <c r="L2312" i="2" s="1"/>
  <c r="K1863" i="2"/>
  <c r="L1863" i="2" s="1"/>
  <c r="K1825" i="2"/>
  <c r="L1825" i="2" s="1"/>
  <c r="K1033" i="2"/>
  <c r="L1033" i="2" s="1"/>
  <c r="K1843" i="2"/>
  <c r="L1843" i="2" s="1"/>
  <c r="K1240" i="2"/>
  <c r="L1240" i="2" s="1"/>
  <c r="K1247" i="2"/>
  <c r="L1247" i="2" s="1"/>
  <c r="K622" i="2"/>
  <c r="L622" i="2" s="1"/>
  <c r="K2117" i="2"/>
  <c r="L2117" i="2" s="1"/>
  <c r="K2200" i="2"/>
  <c r="L2200" i="2" s="1"/>
  <c r="K1468" i="2"/>
  <c r="L1468" i="2" s="1"/>
  <c r="K918" i="2"/>
  <c r="L918" i="2" s="1"/>
  <c r="K1242" i="2"/>
  <c r="L1242" i="2" s="1"/>
  <c r="K2157" i="2"/>
  <c r="L2157" i="2" s="1"/>
  <c r="K1309" i="2"/>
  <c r="L1309" i="2" s="1"/>
  <c r="K1792" i="2"/>
  <c r="L1792" i="2" s="1"/>
  <c r="K1281" i="2"/>
  <c r="L1281" i="2" s="1"/>
  <c r="K630" i="2"/>
  <c r="L630" i="2" s="1"/>
  <c r="K2113" i="2"/>
  <c r="L2113" i="2" s="1"/>
  <c r="K1635" i="2"/>
  <c r="L1635" i="2" s="1"/>
  <c r="K711" i="2"/>
  <c r="L711" i="2" s="1"/>
  <c r="K2046" i="2"/>
  <c r="L2046" i="2" s="1"/>
  <c r="K2238" i="2"/>
  <c r="L2238" i="2" s="1"/>
  <c r="K2186" i="2"/>
  <c r="L2186" i="2" s="1"/>
  <c r="K799" i="2"/>
  <c r="L799" i="2" s="1"/>
  <c r="K1252" i="2"/>
  <c r="L1252" i="2" s="1"/>
  <c r="K931" i="2"/>
  <c r="L931" i="2" s="1"/>
  <c r="K1636" i="2"/>
  <c r="L1636" i="2" s="1"/>
  <c r="K1060" i="2"/>
  <c r="L1060" i="2" s="1"/>
  <c r="K2178" i="2"/>
  <c r="L2178" i="2" s="1"/>
  <c r="K1007" i="2"/>
  <c r="L1007" i="2" s="1"/>
  <c r="K1189" i="2"/>
  <c r="L1189" i="2" s="1"/>
  <c r="K1564" i="2"/>
  <c r="L1564" i="2" s="1"/>
  <c r="K1785" i="2"/>
  <c r="L1785" i="2" s="1"/>
  <c r="K1663" i="2"/>
  <c r="L1663" i="2" s="1"/>
  <c r="K1211" i="2"/>
  <c r="L1211" i="2" s="1"/>
  <c r="K925" i="2"/>
  <c r="L925" i="2" s="1"/>
  <c r="K1156" i="2"/>
  <c r="L1156" i="2" s="1"/>
  <c r="K1868" i="2"/>
  <c r="L1868" i="2" s="1"/>
  <c r="K1881" i="2"/>
  <c r="L1881" i="2" s="1"/>
  <c r="K1845" i="2"/>
  <c r="L1845" i="2" s="1"/>
  <c r="K1889" i="2"/>
  <c r="L1889" i="2" s="1"/>
  <c r="K1701" i="2"/>
  <c r="L1701" i="2" s="1"/>
  <c r="K1882" i="2"/>
  <c r="L1882" i="2" s="1"/>
  <c r="K2236" i="2"/>
  <c r="L2236" i="2" s="1"/>
  <c r="K1111" i="2"/>
  <c r="L1111" i="2" s="1"/>
  <c r="K1625" i="2"/>
  <c r="L1625" i="2" s="1"/>
  <c r="K862" i="2"/>
  <c r="L862" i="2" s="1"/>
  <c r="K1029" i="2"/>
  <c r="L1029" i="2" s="1"/>
  <c r="K1894" i="2"/>
  <c r="L1894" i="2" s="1"/>
  <c r="K1485" i="2"/>
  <c r="L1485" i="2" s="1"/>
  <c r="K1245" i="2"/>
  <c r="L1245" i="2" s="1"/>
  <c r="K722" i="2"/>
  <c r="L722" i="2" s="1"/>
  <c r="K1049" i="2"/>
  <c r="L1049" i="2" s="1"/>
  <c r="K1659" i="2"/>
  <c r="L1659" i="2" s="1"/>
  <c r="K1572" i="2"/>
  <c r="L1572" i="2" s="1"/>
  <c r="K2031" i="2"/>
  <c r="L2031" i="2" s="1"/>
  <c r="K1054" i="2"/>
  <c r="L1054" i="2" s="1"/>
  <c r="K1449" i="2"/>
  <c r="L1449" i="2" s="1"/>
  <c r="K1131" i="2"/>
  <c r="L1131" i="2" s="1"/>
  <c r="K1822" i="2"/>
  <c r="L1822" i="2" s="1"/>
  <c r="K1682" i="2"/>
  <c r="L1682" i="2" s="1"/>
  <c r="K1594" i="2"/>
  <c r="L1594" i="2" s="1"/>
  <c r="K1704" i="2"/>
  <c r="L1704" i="2" s="1"/>
  <c r="K748" i="2"/>
  <c r="L748" i="2" s="1"/>
  <c r="K1992" i="2"/>
  <c r="L1992" i="2" s="1"/>
  <c r="K2054" i="2"/>
  <c r="L2054" i="2" s="1"/>
  <c r="K618" i="2"/>
  <c r="L618" i="2" s="1"/>
  <c r="K1136" i="2"/>
  <c r="L1136" i="2" s="1"/>
  <c r="K1509" i="2"/>
  <c r="L1509" i="2" s="1"/>
  <c r="K2000" i="2"/>
  <c r="L2000" i="2" s="1"/>
  <c r="K1360" i="2"/>
  <c r="L1360" i="2" s="1"/>
  <c r="K870" i="2"/>
  <c r="L870" i="2" s="1"/>
  <c r="K2092" i="2"/>
  <c r="L2092" i="2" s="1"/>
  <c r="K1824" i="2"/>
  <c r="L1824" i="2" s="1"/>
  <c r="K628" i="2"/>
  <c r="L628" i="2" s="1"/>
  <c r="K1519" i="2"/>
  <c r="L1519" i="2" s="1"/>
  <c r="K1803" i="2"/>
  <c r="L1803" i="2" s="1"/>
  <c r="K729" i="2"/>
  <c r="L729" i="2" s="1"/>
  <c r="K1897" i="2"/>
  <c r="L1897" i="2" s="1"/>
  <c r="K1677" i="2"/>
  <c r="L1677" i="2" s="1"/>
  <c r="K1880" i="2"/>
  <c r="L1880" i="2" s="1"/>
  <c r="M2296" i="2"/>
  <c r="K2296" i="2"/>
  <c r="L2296" i="2" s="1"/>
  <c r="K1891" i="2"/>
  <c r="L1891" i="2" s="1"/>
  <c r="K2213" i="2"/>
  <c r="L2213" i="2" s="1"/>
  <c r="K1866" i="2"/>
  <c r="L1866" i="2" s="1"/>
  <c r="K2050" i="2"/>
  <c r="L2050" i="2" s="1"/>
  <c r="K1879" i="2"/>
  <c r="L1879" i="2" s="1"/>
  <c r="K1381" i="2"/>
  <c r="L1381" i="2" s="1"/>
  <c r="K957" i="2"/>
  <c r="L957" i="2" s="1"/>
  <c r="K1186" i="2"/>
  <c r="L1186" i="2" s="1"/>
  <c r="K758" i="2"/>
  <c r="L758" i="2" s="1"/>
  <c r="K1844" i="2"/>
  <c r="L1844" i="2" s="1"/>
  <c r="K840" i="2"/>
  <c r="L840" i="2" s="1"/>
  <c r="K955" i="2"/>
  <c r="L955" i="2" s="1"/>
  <c r="K2020" i="2"/>
  <c r="L2020" i="2" s="1"/>
  <c r="K2169" i="2"/>
  <c r="L2169" i="2" s="1"/>
  <c r="K1251" i="2"/>
  <c r="L1251" i="2" s="1"/>
  <c r="K1421" i="2"/>
  <c r="L1421" i="2" s="1"/>
  <c r="K814" i="2"/>
  <c r="L814" i="2" s="1"/>
  <c r="K1481" i="2"/>
  <c r="L1481" i="2" s="1"/>
  <c r="K1815" i="2"/>
  <c r="L1815" i="2" s="1"/>
  <c r="K810" i="2"/>
  <c r="L810" i="2" s="1"/>
  <c r="K1137" i="2"/>
  <c r="L1137" i="2" s="1"/>
  <c r="K906" i="2"/>
  <c r="L906" i="2" s="1"/>
  <c r="K861" i="2"/>
  <c r="L861" i="2" s="1"/>
  <c r="K1234" i="2"/>
  <c r="L1234" i="2" s="1"/>
  <c r="K905" i="2"/>
  <c r="L905" i="2" s="1"/>
  <c r="K740" i="2"/>
  <c r="L740" i="2" s="1"/>
  <c r="K1200" i="2"/>
  <c r="L1200" i="2" s="1"/>
  <c r="K2060" i="2"/>
  <c r="L2060" i="2" s="1"/>
  <c r="K1337" i="2"/>
  <c r="L1337" i="2" s="1"/>
  <c r="K978" i="2"/>
  <c r="L978" i="2" s="1"/>
  <c r="K1401" i="2"/>
  <c r="L1401" i="2" s="1"/>
  <c r="K2322" i="2"/>
  <c r="L2322" i="2" s="1"/>
  <c r="K1534" i="2"/>
  <c r="L1534" i="2" s="1"/>
  <c r="K1562" i="2"/>
  <c r="L1562" i="2" s="1"/>
  <c r="K1172" i="2"/>
  <c r="L1172" i="2" s="1"/>
  <c r="K645" i="2"/>
  <c r="L645" i="2" s="1"/>
  <c r="K2123" i="2"/>
  <c r="L2123" i="2" s="1"/>
  <c r="K2131" i="2"/>
  <c r="L2131" i="2" s="1"/>
  <c r="K700" i="2"/>
  <c r="L700" i="2" s="1"/>
  <c r="K1330" i="2"/>
  <c r="L1330" i="2" s="1"/>
  <c r="K2048" i="2"/>
  <c r="L2048" i="2" s="1"/>
  <c r="K1117" i="2"/>
  <c r="L1117" i="2" s="1"/>
  <c r="K702" i="2"/>
  <c r="L702" i="2" s="1"/>
  <c r="K1986" i="2"/>
  <c r="L1986" i="2" s="1"/>
  <c r="K1862" i="2"/>
  <c r="L1862" i="2" s="1"/>
  <c r="K1650" i="2"/>
  <c r="L1650" i="2" s="1"/>
  <c r="K990" i="2"/>
  <c r="L990" i="2" s="1"/>
  <c r="K1495" i="2"/>
  <c r="L1495" i="2" s="1"/>
  <c r="K1517" i="2"/>
  <c r="L1517" i="2" s="1"/>
  <c r="K1418" i="2"/>
  <c r="L1418" i="2" s="1"/>
  <c r="K2019" i="2"/>
  <c r="L2019" i="2" s="1"/>
  <c r="K2306" i="2"/>
  <c r="L2306" i="2" s="1"/>
  <c r="K1571" i="2"/>
  <c r="L1571" i="2" s="1"/>
  <c r="K1453" i="2"/>
  <c r="L1453" i="2" s="1"/>
  <c r="K2320" i="2"/>
  <c r="L2320" i="2" s="1"/>
  <c r="K1164" i="2"/>
  <c r="L1164" i="2" s="1"/>
  <c r="K2252" i="2"/>
  <c r="L2252" i="2" s="1"/>
  <c r="K1138" i="2"/>
  <c r="L1138" i="2" s="1"/>
  <c r="K1267" i="2"/>
  <c r="L1267" i="2" s="1"/>
  <c r="K1661" i="2"/>
  <c r="L1661" i="2" s="1"/>
  <c r="K805" i="2"/>
  <c r="L805" i="2" s="1"/>
  <c r="K2308" i="2"/>
  <c r="L2308" i="2" s="1"/>
  <c r="K900" i="2"/>
  <c r="L900" i="2" s="1"/>
  <c r="K1667" i="2"/>
  <c r="L1667" i="2" s="1"/>
  <c r="K1253" i="2"/>
  <c r="L1253" i="2" s="1"/>
  <c r="K1050" i="2"/>
  <c r="L1050" i="2" s="1"/>
  <c r="K647" i="2"/>
  <c r="L647" i="2" s="1"/>
  <c r="K1857" i="2"/>
  <c r="L1857" i="2" s="1"/>
  <c r="K1998" i="2"/>
  <c r="L1998" i="2" s="1"/>
  <c r="K2275" i="2"/>
  <c r="L2275" i="2" s="1"/>
  <c r="K1916" i="2"/>
  <c r="L1916" i="2" s="1"/>
  <c r="K1946" i="2"/>
  <c r="L1946" i="2" s="1"/>
  <c r="K1274" i="2"/>
  <c r="L1274" i="2" s="1"/>
  <c r="K1783" i="2"/>
  <c r="L1783" i="2" s="1"/>
  <c r="K1006" i="2"/>
  <c r="L1006" i="2" s="1"/>
  <c r="K1989" i="2"/>
  <c r="L1989" i="2" s="1"/>
  <c r="K2146" i="2"/>
  <c r="L2146" i="2" s="1"/>
  <c r="K1484" i="2"/>
  <c r="L1484" i="2" s="1"/>
  <c r="K806" i="2"/>
  <c r="L806" i="2" s="1"/>
  <c r="K615" i="2"/>
  <c r="L615" i="2" s="1"/>
  <c r="K638" i="2"/>
  <c r="L638" i="2" s="1"/>
  <c r="K1108" i="2"/>
  <c r="L1108" i="2" s="1"/>
  <c r="K2184" i="2"/>
  <c r="L2184" i="2" s="1"/>
  <c r="K1942" i="2"/>
  <c r="L1942" i="2" s="1"/>
  <c r="K1415" i="2"/>
  <c r="L1415" i="2" s="1"/>
  <c r="K830" i="2"/>
  <c r="L830" i="2" s="1"/>
  <c r="K823" i="2"/>
  <c r="L823" i="2" s="1"/>
  <c r="K1890" i="2"/>
  <c r="L1890" i="2" s="1"/>
  <c r="K2093" i="2"/>
  <c r="L2093" i="2" s="1"/>
  <c r="K686" i="2"/>
  <c r="L686" i="2" s="1"/>
  <c r="K1456" i="2"/>
  <c r="L1456" i="2" s="1"/>
  <c r="K2245" i="2"/>
  <c r="L2245" i="2" s="1"/>
  <c r="K963" i="2"/>
  <c r="L963" i="2" s="1"/>
  <c r="K1039" i="2"/>
  <c r="L1039" i="2" s="1"/>
  <c r="K1031" i="2"/>
  <c r="L1031" i="2" s="1"/>
  <c r="K1046" i="2"/>
  <c r="L1046" i="2" s="1"/>
  <c r="K1585" i="2"/>
  <c r="L1585" i="2" s="1"/>
  <c r="K849" i="2"/>
  <c r="L849" i="2" s="1"/>
  <c r="K1477" i="2"/>
  <c r="L1477" i="2" s="1"/>
  <c r="K692" i="2"/>
  <c r="L692" i="2" s="1"/>
  <c r="K2251" i="2"/>
  <c r="L2251" i="2" s="1"/>
  <c r="K787" i="2"/>
  <c r="L787" i="2" s="1"/>
  <c r="K1306" i="2"/>
  <c r="L1306" i="2" s="1"/>
  <c r="K1302" i="2"/>
  <c r="L1302" i="2" s="1"/>
  <c r="K1627" i="2"/>
  <c r="L1627" i="2" s="1"/>
  <c r="K1163" i="2"/>
  <c r="L1163" i="2" s="1"/>
  <c r="K626" i="2"/>
  <c r="L626" i="2" s="1"/>
  <c r="K1052" i="2"/>
  <c r="L1052" i="2" s="1"/>
  <c r="K1902" i="2"/>
  <c r="L1902" i="2" s="1"/>
  <c r="K1574" i="2"/>
  <c r="L1574" i="2" s="1"/>
  <c r="K1593" i="2"/>
  <c r="L1593" i="2" s="1"/>
  <c r="K1021" i="2"/>
  <c r="L1021" i="2" s="1"/>
  <c r="K653" i="2"/>
  <c r="L653" i="2" s="1"/>
  <c r="K1451" i="2"/>
  <c r="L1451" i="2" s="1"/>
  <c r="K1026" i="2"/>
  <c r="L1026" i="2" s="1"/>
  <c r="K1590" i="2"/>
  <c r="L1590" i="2" s="1"/>
  <c r="K1904" i="2"/>
  <c r="L1904" i="2" s="1"/>
  <c r="K1362" i="2"/>
  <c r="L1362" i="2" s="1"/>
  <c r="K1393" i="2"/>
  <c r="L1393" i="2" s="1"/>
  <c r="K738" i="2"/>
  <c r="L738" i="2" s="1"/>
  <c r="K1126" i="2"/>
  <c r="L1126" i="2" s="1"/>
  <c r="K2136" i="2"/>
  <c r="L2136" i="2" s="1"/>
  <c r="K1499" i="2"/>
  <c r="L1499" i="2" s="1"/>
  <c r="K2009" i="2"/>
  <c r="L2009" i="2" s="1"/>
  <c r="K1647" i="2"/>
  <c r="L1647" i="2" s="1"/>
  <c r="K1826" i="2"/>
  <c r="L1826" i="2" s="1"/>
  <c r="K1194" i="2"/>
  <c r="L1194" i="2" s="1"/>
  <c r="K1831" i="2"/>
  <c r="L1831" i="2" s="1"/>
  <c r="K1028" i="2"/>
  <c r="L1028" i="2" s="1"/>
  <c r="K1660" i="2"/>
  <c r="L1660" i="2" s="1"/>
  <c r="K1990" i="2"/>
  <c r="L1990" i="2" s="1"/>
  <c r="K1681" i="2"/>
  <c r="L1681" i="2" s="1"/>
  <c r="K2038" i="2"/>
  <c r="L2038" i="2" s="1"/>
  <c r="K1600" i="2"/>
  <c r="L1600" i="2" s="1"/>
  <c r="K2133" i="2"/>
  <c r="L2133" i="2" s="1"/>
  <c r="K881" i="2"/>
  <c r="L881" i="2" s="1"/>
  <c r="K1761" i="2"/>
  <c r="L1761" i="2" s="1"/>
  <c r="K1162" i="2"/>
  <c r="L1162" i="2" s="1"/>
  <c r="K1201" i="2"/>
  <c r="L1201" i="2" s="1"/>
  <c r="K898" i="2"/>
  <c r="L898" i="2" s="1"/>
  <c r="K1106" i="2"/>
  <c r="L1106" i="2" s="1"/>
  <c r="K2278" i="2"/>
  <c r="L2278" i="2" s="1"/>
  <c r="K1869" i="2"/>
  <c r="L1869" i="2" s="1"/>
  <c r="K1658" i="2"/>
  <c r="L1658" i="2" s="1"/>
  <c r="K894" i="2"/>
  <c r="L894" i="2" s="1"/>
  <c r="K1631" i="2"/>
  <c r="L1631" i="2" s="1"/>
  <c r="K2246" i="2"/>
  <c r="L2246" i="2" s="1"/>
  <c r="K1598" i="2"/>
  <c r="L1598" i="2" s="1"/>
  <c r="K1821" i="2"/>
  <c r="L1821" i="2" s="1"/>
  <c r="K838" i="2"/>
  <c r="L838" i="2" s="1"/>
  <c r="K913" i="2"/>
  <c r="L913" i="2" s="1"/>
  <c r="K629" i="2"/>
  <c r="L629" i="2" s="1"/>
  <c r="K888" i="2"/>
  <c r="L888" i="2" s="1"/>
  <c r="K765" i="2"/>
  <c r="L765" i="2" s="1"/>
  <c r="K1151" i="2"/>
  <c r="L1151" i="2" s="1"/>
  <c r="K2209" i="2"/>
  <c r="L2209" i="2" s="1"/>
  <c r="K967" i="2"/>
  <c r="L967" i="2" s="1"/>
  <c r="K651" i="2"/>
  <c r="L651" i="2" s="1"/>
  <c r="K1523" i="2"/>
  <c r="L1523" i="2" s="1"/>
  <c r="K2302" i="2"/>
  <c r="L2302" i="2" s="1"/>
  <c r="K1993" i="2"/>
  <c r="L1993" i="2" s="1"/>
  <c r="K1073" i="2"/>
  <c r="L1073" i="2" s="1"/>
  <c r="K762" i="2"/>
  <c r="L762" i="2" s="1"/>
  <c r="K1865" i="2"/>
  <c r="L1865" i="2" s="1"/>
  <c r="K1958" i="2"/>
  <c r="L1958" i="2" s="1"/>
  <c r="K1957" i="2"/>
  <c r="L1957" i="2" s="1"/>
  <c r="K2310" i="2"/>
  <c r="L2310" i="2" s="1"/>
  <c r="K609" i="2"/>
  <c r="L609" i="2" s="1"/>
  <c r="K1921" i="2"/>
  <c r="L1921" i="2" s="1"/>
  <c r="K1352" i="2"/>
  <c r="L1352" i="2" s="1"/>
  <c r="K1751" i="2"/>
  <c r="L1751" i="2" s="1"/>
  <c r="K675" i="2"/>
  <c r="L675" i="2" s="1"/>
  <c r="K1679" i="2"/>
  <c r="L1679" i="2" s="1"/>
  <c r="K1140" i="2"/>
  <c r="L1140" i="2" s="1"/>
  <c r="K972" i="2"/>
  <c r="L972" i="2" s="1"/>
  <c r="K1542" i="2"/>
  <c r="L1542" i="2" s="1"/>
  <c r="K2010" i="2"/>
  <c r="L2010" i="2" s="1"/>
  <c r="K1357" i="2"/>
  <c r="L1357" i="2" s="1"/>
  <c r="K2076" i="2"/>
  <c r="L2076" i="2" s="1"/>
  <c r="K1966" i="2"/>
  <c r="L1966" i="2" s="1"/>
  <c r="K1446" i="2"/>
  <c r="L1446" i="2" s="1"/>
  <c r="K1892" i="2"/>
  <c r="L1892" i="2" s="1"/>
  <c r="K745" i="2"/>
  <c r="L745" i="2" s="1"/>
  <c r="K1448" i="2"/>
  <c r="L1448" i="2" s="1"/>
  <c r="K1733" i="2"/>
  <c r="L1733" i="2" s="1"/>
  <c r="K763" i="2"/>
  <c r="L763" i="2" s="1"/>
  <c r="K1586" i="2"/>
  <c r="L1586" i="2" s="1"/>
  <c r="K1340" i="2"/>
  <c r="L1340" i="2" s="1"/>
  <c r="K1524" i="2"/>
  <c r="L1524" i="2" s="1"/>
  <c r="K1335" i="2"/>
  <c r="L1335" i="2" s="1"/>
  <c r="K755" i="2"/>
  <c r="L755" i="2" s="1"/>
  <c r="K1319" i="2"/>
  <c r="L1319" i="2" s="1"/>
  <c r="K965" i="2"/>
  <c r="L965" i="2" s="1"/>
  <c r="K1293" i="2"/>
  <c r="L1293" i="2" s="1"/>
  <c r="K1476" i="2"/>
  <c r="L1476" i="2" s="1"/>
  <c r="K1712" i="2"/>
  <c r="L1712" i="2" s="1"/>
  <c r="K705" i="2"/>
  <c r="L705" i="2" s="1"/>
  <c r="K873" i="2"/>
  <c r="L873" i="2" s="1"/>
  <c r="K1673" i="2"/>
  <c r="L1673" i="2" s="1"/>
  <c r="K1577" i="2"/>
  <c r="L1577" i="2" s="1"/>
  <c r="K1167" i="2"/>
  <c r="L1167" i="2" s="1"/>
  <c r="K2286" i="2"/>
  <c r="L2286" i="2" s="1"/>
  <c r="K2214" i="2"/>
  <c r="L2214" i="2" s="1"/>
  <c r="K2248" i="2"/>
  <c r="L2248" i="2" s="1"/>
  <c r="K2118" i="2"/>
  <c r="L2118" i="2" s="1"/>
  <c r="K1214" i="2"/>
  <c r="L1214" i="2" s="1"/>
  <c r="K1199" i="2"/>
  <c r="L1199" i="2" s="1"/>
  <c r="K948" i="2"/>
  <c r="L948" i="2" s="1"/>
  <c r="K1995" i="2"/>
  <c r="L1995" i="2" s="1"/>
  <c r="K1910" i="2"/>
  <c r="L1910" i="2" s="1"/>
  <c r="K1810" i="2"/>
  <c r="L1810" i="2" s="1"/>
  <c r="K1463" i="2"/>
  <c r="L1463" i="2" s="1"/>
  <c r="K661" i="2"/>
  <c r="L661" i="2" s="1"/>
  <c r="K1768" i="2"/>
  <c r="L1768" i="2" s="1"/>
  <c r="K650" i="2"/>
  <c r="L650" i="2" s="1"/>
  <c r="K1535" i="2"/>
  <c r="L1535" i="2" s="1"/>
  <c r="K1358" i="2"/>
  <c r="L1358" i="2" s="1"/>
  <c r="K1624" i="2"/>
  <c r="L1624" i="2" s="1"/>
  <c r="K730" i="2"/>
  <c r="L730" i="2" s="1"/>
  <c r="K1354" i="2"/>
  <c r="L1354" i="2" s="1"/>
  <c r="K1259" i="2"/>
  <c r="L1259" i="2" s="1"/>
  <c r="K1925" i="2"/>
  <c r="L1925" i="2" s="1"/>
  <c r="K2088" i="2"/>
  <c r="L2088" i="2" s="1"/>
  <c r="K2115" i="2"/>
  <c r="L2115" i="2" s="1"/>
  <c r="K1874" i="2"/>
  <c r="L1874" i="2" s="1"/>
  <c r="K1057" i="2"/>
  <c r="L1057" i="2" s="1"/>
  <c r="K2218" i="2"/>
  <c r="L2218" i="2" s="1"/>
  <c r="K2240" i="2"/>
  <c r="L2240" i="2" s="1"/>
  <c r="K606" i="2"/>
  <c r="L606" i="2" s="1"/>
  <c r="K1817" i="2"/>
  <c r="L1817" i="2" s="1"/>
  <c r="K637" i="2"/>
  <c r="L637" i="2" s="1"/>
  <c r="K1721" i="2"/>
  <c r="L1721" i="2" s="1"/>
  <c r="K1707" i="2"/>
  <c r="L1707" i="2" s="1"/>
  <c r="K1490" i="2"/>
  <c r="L1490" i="2" s="1"/>
  <c r="K2227" i="2"/>
  <c r="L2227" i="2" s="1"/>
  <c r="K666" i="2"/>
  <c r="L666" i="2" s="1"/>
  <c r="K1955" i="2"/>
  <c r="L1955" i="2" s="1"/>
  <c r="K1095" i="2"/>
  <c r="L1095" i="2" s="1"/>
  <c r="K774" i="2"/>
  <c r="L774" i="2" s="1"/>
  <c r="K619" i="2"/>
  <c r="L619" i="2" s="1"/>
  <c r="K1411" i="2"/>
  <c r="L1411" i="2" s="1"/>
  <c r="K1399" i="2"/>
  <c r="L1399" i="2" s="1"/>
  <c r="K915" i="2"/>
  <c r="L915" i="2" s="1"/>
  <c r="K2168" i="2"/>
  <c r="L2168" i="2" s="1"/>
  <c r="K1698" i="2"/>
  <c r="L1698" i="2" s="1"/>
  <c r="K939" i="2"/>
  <c r="L939" i="2" s="1"/>
  <c r="K1070" i="2"/>
  <c r="L1070" i="2" s="1"/>
  <c r="K1323" i="2"/>
  <c r="L1323" i="2" s="1"/>
  <c r="K1160" i="2"/>
  <c r="L1160" i="2" s="1"/>
  <c r="K2166" i="2"/>
  <c r="L2166" i="2" s="1"/>
  <c r="K1000" i="2"/>
  <c r="L1000" i="2" s="1"/>
  <c r="K991" i="2"/>
  <c r="L991" i="2" s="1"/>
  <c r="K1965" i="2"/>
  <c r="L1965" i="2" s="1"/>
  <c r="K2311" i="2"/>
  <c r="L2311" i="2" s="1"/>
  <c r="K1030" i="2"/>
  <c r="L1030" i="2" s="1"/>
  <c r="K2289" i="2"/>
  <c r="L2289" i="2" s="1"/>
  <c r="K723" i="2"/>
  <c r="L723" i="2" s="1"/>
  <c r="K1931" i="2"/>
  <c r="L1931" i="2" s="1"/>
  <c r="K1307" i="2"/>
  <c r="L1307" i="2" s="1"/>
  <c r="K1019" i="2"/>
  <c r="L1019" i="2" s="1"/>
  <c r="K2096" i="2"/>
  <c r="L2096" i="2" s="1"/>
  <c r="K1113" i="2"/>
  <c r="L1113" i="2" s="1"/>
  <c r="K704" i="2"/>
  <c r="L704" i="2" s="1"/>
  <c r="K1830" i="2"/>
  <c r="L1830" i="2" s="1"/>
  <c r="K1210" i="2"/>
  <c r="L1210" i="2" s="1"/>
  <c r="K795" i="2"/>
  <c r="L795" i="2" s="1"/>
  <c r="K1261" i="2"/>
  <c r="L1261" i="2" s="1"/>
  <c r="K2094" i="2"/>
  <c r="L2094" i="2" s="1"/>
  <c r="K1440" i="2"/>
  <c r="L1440" i="2" s="1"/>
  <c r="K612" i="2"/>
  <c r="L612" i="2" s="1"/>
  <c r="K1963" i="2"/>
  <c r="L1963" i="2" s="1"/>
  <c r="K958" i="2"/>
  <c r="L958" i="2" s="1"/>
  <c r="K2205" i="2"/>
  <c r="L2205" i="2" s="1"/>
  <c r="K605" i="2"/>
  <c r="L605" i="2" s="1"/>
  <c r="K846" i="2"/>
  <c r="L846" i="2" s="1"/>
  <c r="K1460" i="2"/>
  <c r="L1460" i="2" s="1"/>
  <c r="K816" i="2"/>
  <c r="L816" i="2" s="1"/>
  <c r="K1804" i="2"/>
  <c r="L1804" i="2" s="1"/>
  <c r="K1184" i="2"/>
  <c r="L1184" i="2" s="1"/>
  <c r="K1959" i="2"/>
  <c r="L1959" i="2" s="1"/>
  <c r="K1192" i="2"/>
  <c r="L1192" i="2" s="1"/>
  <c r="K681" i="2"/>
  <c r="L681" i="2" s="1"/>
  <c r="K1933" i="2"/>
  <c r="L1933" i="2" s="1"/>
  <c r="K1917" i="2"/>
  <c r="L1917" i="2" s="1"/>
  <c r="K879" i="2"/>
  <c r="L879" i="2" s="1"/>
  <c r="K699" i="2"/>
  <c r="L699" i="2" s="1"/>
  <c r="K1097" i="2"/>
  <c r="L1097" i="2" s="1"/>
  <c r="K1669" i="2"/>
  <c r="L1669" i="2" s="1"/>
  <c r="K2137" i="2"/>
  <c r="L2137" i="2" s="1"/>
  <c r="K788" i="2"/>
  <c r="L788" i="2" s="1"/>
  <c r="K1664" i="2"/>
  <c r="L1664" i="2" s="1"/>
  <c r="K1605" i="2"/>
  <c r="L1605" i="2" s="1"/>
  <c r="K1565" i="2"/>
  <c r="L1565" i="2" s="1"/>
  <c r="K2099" i="2"/>
  <c r="L2099" i="2" s="1"/>
  <c r="K1994" i="2"/>
  <c r="L1994" i="2" s="1"/>
  <c r="K2062" i="2"/>
  <c r="L2062" i="2" s="1"/>
  <c r="K1569" i="2"/>
  <c r="L1569" i="2" s="1"/>
  <c r="K610" i="2"/>
  <c r="L610" i="2" s="1"/>
  <c r="K2130" i="2"/>
  <c r="L2130" i="2" s="1"/>
  <c r="K718" i="2"/>
  <c r="L718" i="2" s="1"/>
  <c r="K1009" i="2"/>
  <c r="L1009" i="2" s="1"/>
  <c r="K2024" i="2"/>
  <c r="L2024" i="2" s="1"/>
  <c r="K1983" i="2"/>
  <c r="L1983" i="2" s="1"/>
  <c r="K1961" i="2"/>
  <c r="L1961" i="2" s="1"/>
  <c r="K1553" i="2"/>
  <c r="L1553" i="2" s="1"/>
  <c r="K1141" i="2"/>
  <c r="L1141" i="2" s="1"/>
  <c r="K1764" i="2"/>
  <c r="L1764" i="2" s="1"/>
  <c r="K1226" i="2"/>
  <c r="L1226" i="2" s="1"/>
  <c r="K1787" i="2"/>
  <c r="L1787" i="2" s="1"/>
  <c r="K1878" i="2"/>
  <c r="L1878" i="2" s="1"/>
  <c r="K789" i="2"/>
  <c r="L789" i="2" s="1"/>
  <c r="K1861" i="2"/>
  <c r="L1861" i="2" s="1"/>
  <c r="K1848" i="2"/>
  <c r="L1848" i="2" s="1"/>
  <c r="K1235" i="2"/>
  <c r="L1235" i="2" s="1"/>
  <c r="K1489" i="2"/>
  <c r="L1489" i="2" s="1"/>
  <c r="K1171" i="2"/>
  <c r="L1171" i="2" s="1"/>
  <c r="K2226" i="2"/>
  <c r="L2226" i="2" s="1"/>
  <c r="K2179" i="2"/>
  <c r="L2179" i="2" s="1"/>
  <c r="K1893" i="2"/>
  <c r="L1893" i="2" s="1"/>
  <c r="K1791" i="2"/>
  <c r="L1791" i="2" s="1"/>
  <c r="K1652" i="2"/>
  <c r="L1652" i="2" s="1"/>
  <c r="K1322" i="2"/>
  <c r="L1322" i="2" s="1"/>
  <c r="K892" i="2"/>
  <c r="L892" i="2" s="1"/>
  <c r="K778" i="2"/>
  <c r="L778" i="2" s="1"/>
  <c r="K791" i="2"/>
  <c r="L791" i="2" s="1"/>
  <c r="K2211" i="2"/>
  <c r="L2211" i="2" s="1"/>
  <c r="K2128" i="2"/>
  <c r="L2128" i="2" s="1"/>
  <c r="K697" i="2"/>
  <c r="L697" i="2" s="1"/>
  <c r="K1798" i="2"/>
  <c r="L1798" i="2" s="1"/>
  <c r="K2098" i="2"/>
  <c r="L2098" i="2" s="1"/>
  <c r="K613" i="2"/>
  <c r="L613" i="2" s="1"/>
  <c r="K2125" i="2"/>
  <c r="L2125" i="2" s="1"/>
  <c r="K1506" i="2"/>
  <c r="L1506" i="2" s="1"/>
  <c r="K1944" i="2"/>
  <c r="L1944" i="2" s="1"/>
  <c r="K1617" i="2"/>
  <c r="L1617" i="2" s="1"/>
  <c r="K736" i="2"/>
  <c r="L736" i="2" s="1"/>
  <c r="K1222" i="2"/>
  <c r="L1222" i="2" s="1"/>
  <c r="K2212" i="2"/>
  <c r="L2212" i="2" s="1"/>
  <c r="K2078" i="2"/>
  <c r="L2078" i="2" s="1"/>
  <c r="K2016" i="2"/>
  <c r="L2016" i="2" s="1"/>
  <c r="K1472" i="2"/>
  <c r="L1472" i="2" s="1"/>
  <c r="K1970" i="2"/>
  <c r="L1970" i="2" s="1"/>
  <c r="K1295" i="2"/>
  <c r="L1295" i="2" s="1"/>
  <c r="K643" i="2"/>
  <c r="L643" i="2" s="1"/>
  <c r="K2293" i="2"/>
  <c r="L2293" i="2" s="1"/>
  <c r="K1873" i="2"/>
  <c r="L1873" i="2" s="1"/>
  <c r="K698" i="2"/>
  <c r="L698" i="2" s="1"/>
  <c r="K2250" i="2"/>
  <c r="L2250" i="2" s="1"/>
  <c r="K1427" i="2"/>
  <c r="L1427" i="2" s="1"/>
  <c r="K929" i="2"/>
  <c r="L929" i="2" s="1"/>
  <c r="K2119" i="2"/>
  <c r="L2119" i="2" s="1"/>
  <c r="K921" i="2"/>
  <c r="L921" i="2" s="1"/>
  <c r="K1685" i="2"/>
  <c r="L1685" i="2" s="1"/>
  <c r="K1945" i="2"/>
  <c r="L1945" i="2" s="1"/>
  <c r="K1745" i="2"/>
  <c r="L1745" i="2" s="1"/>
  <c r="K1991" i="2"/>
  <c r="L1991" i="2" s="1"/>
  <c r="K2260" i="2"/>
  <c r="L2260" i="2" s="1"/>
  <c r="K1709" i="2"/>
  <c r="L1709" i="2" s="1"/>
  <c r="K1059" i="2"/>
  <c r="L1059" i="2" s="1"/>
  <c r="K1541" i="2"/>
  <c r="L1541" i="2" s="1"/>
  <c r="K1760" i="2"/>
  <c r="L1760" i="2" s="1"/>
  <c r="K1022" i="2"/>
  <c r="L1022" i="2" s="1"/>
  <c r="K1098" i="2"/>
  <c r="L1098" i="2" s="1"/>
  <c r="K715" i="2"/>
  <c r="L715" i="2" s="1"/>
  <c r="K1198" i="2"/>
  <c r="L1198" i="2" s="1"/>
  <c r="K974" i="2"/>
  <c r="L974" i="2" s="1"/>
  <c r="K1960" i="2"/>
  <c r="L1960" i="2" s="1"/>
  <c r="K1263" i="2"/>
  <c r="L1263" i="2" s="1"/>
  <c r="K1706" i="2"/>
  <c r="L1706" i="2" s="1"/>
  <c r="K1482" i="2"/>
  <c r="L1482" i="2" s="1"/>
  <c r="K679" i="2"/>
  <c r="L679" i="2" s="1"/>
  <c r="K1609" i="2"/>
  <c r="L1609" i="2" s="1"/>
  <c r="K920" i="2"/>
  <c r="L920" i="2" s="1"/>
  <c r="K1455" i="2"/>
  <c r="L1455" i="2" s="1"/>
  <c r="K928" i="2"/>
  <c r="L928" i="2" s="1"/>
  <c r="K744" i="2"/>
  <c r="L744" i="2" s="1"/>
  <c r="K1480" i="2"/>
  <c r="L1480" i="2" s="1"/>
  <c r="K1043" i="2"/>
  <c r="L1043" i="2" s="1"/>
  <c r="K710" i="2"/>
  <c r="L710" i="2" s="1"/>
  <c r="K689" i="2"/>
  <c r="L689" i="2" s="1"/>
  <c r="K707" i="2"/>
  <c r="L707" i="2" s="1"/>
  <c r="K889" i="2"/>
  <c r="L889" i="2" s="1"/>
  <c r="K1753" i="2"/>
  <c r="L1753" i="2" s="1"/>
  <c r="K1268" i="2"/>
  <c r="L1268" i="2" s="1"/>
  <c r="K1938" i="2"/>
  <c r="L1938" i="2" s="1"/>
  <c r="K2066" i="2"/>
  <c r="L2066" i="2" s="1"/>
  <c r="K1644" i="2"/>
  <c r="L1644" i="2" s="1"/>
  <c r="K2142" i="2"/>
  <c r="L2142" i="2" s="1"/>
  <c r="K2298" i="2"/>
  <c r="L2298" i="2" s="1"/>
  <c r="K1545" i="2"/>
  <c r="L1545" i="2" s="1"/>
  <c r="K2028" i="2"/>
  <c r="L2028" i="2" s="1"/>
  <c r="K1432" i="2"/>
  <c r="L1432" i="2" s="1"/>
  <c r="K910" i="2"/>
  <c r="L910" i="2" s="1"/>
  <c r="K1507" i="2"/>
  <c r="L1507" i="2" s="1"/>
  <c r="K623" i="2"/>
  <c r="L623" i="2" s="1"/>
  <c r="K1370" i="2"/>
  <c r="L1370" i="2" s="1"/>
  <c r="K1510" i="2"/>
  <c r="L1510" i="2" s="1"/>
  <c r="K2239" i="2"/>
  <c r="L2239" i="2" s="1"/>
  <c r="K1110" i="2"/>
  <c r="L1110" i="2" s="1"/>
  <c r="K875" i="2"/>
  <c r="L875" i="2" s="1"/>
  <c r="K1363" i="2"/>
  <c r="L1363" i="2" s="1"/>
  <c r="K1072" i="2"/>
  <c r="L1072" i="2" s="1"/>
  <c r="K2023" i="2"/>
  <c r="L2023" i="2" s="1"/>
  <c r="K1273" i="2"/>
  <c r="L1273" i="2" s="1"/>
  <c r="K1227" i="2"/>
  <c r="L1227" i="2" s="1"/>
  <c r="K1044" i="2"/>
  <c r="L1044" i="2" s="1"/>
  <c r="K1529" i="2"/>
  <c r="L1529" i="2" s="1"/>
  <c r="K2101" i="2"/>
  <c r="L2101" i="2" s="1"/>
  <c r="K2017" i="2"/>
  <c r="L2017" i="2" s="1"/>
  <c r="K1786" i="2"/>
  <c r="L1786" i="2" s="1"/>
  <c r="K1615" i="2"/>
  <c r="L1615" i="2" s="1"/>
  <c r="K1739" i="2"/>
  <c r="L1739" i="2" s="1"/>
  <c r="K1655" i="2"/>
  <c r="L1655" i="2" s="1"/>
  <c r="K2276" i="2"/>
  <c r="L2276" i="2" s="1"/>
  <c r="K1999" i="2"/>
  <c r="L1999" i="2" s="1"/>
  <c r="K708" i="2"/>
  <c r="L708" i="2" s="1"/>
  <c r="K1582" i="2"/>
  <c r="L1582" i="2" s="1"/>
  <c r="K936" i="2"/>
  <c r="L936" i="2" s="1"/>
  <c r="K1638" i="2"/>
  <c r="L1638" i="2" s="1"/>
  <c r="K1653" i="2"/>
  <c r="L1653" i="2" s="1"/>
  <c r="K1549" i="2"/>
  <c r="L1549" i="2" s="1"/>
  <c r="K1130" i="2"/>
  <c r="L1130" i="2" s="1"/>
  <c r="K1747" i="2"/>
  <c r="L1747" i="2" s="1"/>
  <c r="K1602" i="2"/>
  <c r="L1602" i="2" s="1"/>
  <c r="K1846" i="2"/>
  <c r="L1846" i="2" s="1"/>
  <c r="K1555" i="2"/>
  <c r="L1555" i="2" s="1"/>
  <c r="K1087" i="2"/>
  <c r="L1087" i="2" s="1"/>
  <c r="K759" i="2"/>
  <c r="L759" i="2" s="1"/>
  <c r="K2122" i="2"/>
  <c r="L2122" i="2" s="1"/>
  <c r="K2175" i="2"/>
  <c r="L2175" i="2" s="1"/>
  <c r="K739" i="2"/>
  <c r="L739" i="2" s="1"/>
  <c r="K696" i="2"/>
  <c r="L696" i="2" s="1"/>
  <c r="K1404" i="2"/>
  <c r="L1404" i="2" s="1"/>
  <c r="K1218" i="2"/>
  <c r="L1218" i="2" s="1"/>
  <c r="K2158" i="2"/>
  <c r="L2158" i="2" s="1"/>
  <c r="K1896" i="2"/>
  <c r="L1896" i="2" s="1"/>
  <c r="K2282" i="2"/>
  <c r="L2282" i="2" s="1"/>
  <c r="K987" i="2"/>
  <c r="L987" i="2" s="1"/>
  <c r="K1929" i="2"/>
  <c r="L1929" i="2" s="1"/>
  <c r="K1537" i="2"/>
  <c r="L1537" i="2" s="1"/>
  <c r="K1987" i="2"/>
  <c r="L1987" i="2" s="1"/>
  <c r="K2180" i="2"/>
  <c r="L2180" i="2" s="1"/>
  <c r="K1202" i="2"/>
  <c r="L1202" i="2" s="1"/>
  <c r="K2189" i="2"/>
  <c r="L2189" i="2" s="1"/>
  <c r="K1504" i="2"/>
  <c r="L1504" i="2" s="1"/>
  <c r="K633" i="2"/>
  <c r="L633" i="2" s="1"/>
  <c r="K1297" i="2"/>
  <c r="L1297" i="2" s="1"/>
  <c r="K1369" i="2"/>
  <c r="L1369" i="2" s="1"/>
  <c r="K2152" i="2"/>
  <c r="L2152" i="2" s="1"/>
  <c r="K869" i="2"/>
  <c r="L869" i="2" s="1"/>
  <c r="K753" i="2"/>
  <c r="L753" i="2" s="1"/>
  <c r="K1208" i="2"/>
  <c r="L1208" i="2" s="1"/>
  <c r="K1320" i="2"/>
  <c r="L1320" i="2" s="1"/>
  <c r="K2210" i="2"/>
  <c r="L2210" i="2" s="1"/>
  <c r="K1266" i="2"/>
  <c r="L1266" i="2" s="1"/>
  <c r="K2035" i="2"/>
  <c r="L2035" i="2" s="1"/>
  <c r="K1256" i="2"/>
  <c r="L1256" i="2" s="1"/>
  <c r="K2029" i="2"/>
  <c r="L2029" i="2" s="1"/>
  <c r="K1694" i="2"/>
  <c r="L1694" i="2" s="1"/>
  <c r="K1471" i="2"/>
  <c r="L1471" i="2" s="1"/>
  <c r="K1856" i="2"/>
  <c r="L1856" i="2" s="1"/>
  <c r="K1334" i="2"/>
  <c r="L1334" i="2" s="1"/>
  <c r="K1886" i="2"/>
  <c r="L1886" i="2" s="1"/>
  <c r="K2135" i="2"/>
  <c r="L2135" i="2" s="1"/>
  <c r="K1837" i="2"/>
  <c r="L1837" i="2" s="1"/>
  <c r="K2121" i="2"/>
  <c r="L2121" i="2" s="1"/>
  <c r="K2037" i="2"/>
  <c r="L2037" i="2" s="1"/>
  <c r="K1536" i="2"/>
  <c r="L1536" i="2" s="1"/>
  <c r="K1048" i="2"/>
  <c r="L1048" i="2" s="1"/>
  <c r="K1939" i="2"/>
  <c r="L1939" i="2" s="1"/>
  <c r="K1819" i="2"/>
  <c r="L1819" i="2" s="1"/>
  <c r="K877" i="2"/>
  <c r="L877" i="2" s="1"/>
  <c r="K1343" i="2"/>
  <c r="L1343" i="2" s="1"/>
  <c r="K1775" i="2"/>
  <c r="L1775" i="2" s="1"/>
  <c r="K1003" i="2"/>
  <c r="L1003" i="2" s="1"/>
  <c r="K2027" i="2"/>
  <c r="L2027" i="2" s="1"/>
  <c r="K1560" i="2"/>
  <c r="L1560" i="2" s="1"/>
  <c r="K884" i="2"/>
  <c r="L884" i="2" s="1"/>
  <c r="K766" i="2"/>
  <c r="L766" i="2" s="1"/>
  <c r="K1688" i="2"/>
  <c r="L1688" i="2" s="1"/>
  <c r="K933" i="2"/>
  <c r="L933" i="2" s="1"/>
  <c r="K2155" i="2"/>
  <c r="L2155" i="2" s="1"/>
  <c r="K1291" i="2"/>
  <c r="L1291" i="2" s="1"/>
  <c r="K1676" i="2"/>
  <c r="L1676" i="2" s="1"/>
  <c r="K1170" i="2"/>
  <c r="L1170" i="2" s="1"/>
  <c r="K866" i="2"/>
  <c r="L866" i="2" s="1"/>
  <c r="K2264" i="2"/>
  <c r="L2264" i="2" s="1"/>
  <c r="K644" i="2"/>
  <c r="L644" i="2" s="1"/>
  <c r="K1671" i="2"/>
  <c r="L1671" i="2" s="1"/>
  <c r="K980" i="2"/>
  <c r="L980" i="2" s="1"/>
  <c r="K1782" i="2"/>
  <c r="L1782" i="2" s="1"/>
  <c r="K1801" i="2"/>
  <c r="L1801" i="2" s="1"/>
  <c r="K1637" i="2"/>
  <c r="L1637" i="2" s="1"/>
  <c r="K1606" i="2"/>
  <c r="L1606" i="2" s="1"/>
  <c r="K1387" i="2"/>
  <c r="L1387" i="2" s="1"/>
  <c r="K1116" i="2"/>
  <c r="L1116" i="2" s="1"/>
  <c r="K2116" i="2"/>
  <c r="L2116" i="2" s="1"/>
  <c r="K1442" i="2"/>
  <c r="L1442" i="2" s="1"/>
  <c r="K2083" i="2"/>
  <c r="L2083" i="2" s="1"/>
  <c r="K1759" i="2"/>
  <c r="L1759" i="2" s="1"/>
  <c r="K1386" i="2"/>
  <c r="L1386" i="2" s="1"/>
  <c r="K1119" i="2"/>
  <c r="L1119" i="2" s="1"/>
  <c r="K1190" i="2"/>
  <c r="L1190" i="2" s="1"/>
  <c r="K1980" i="2"/>
  <c r="L1980" i="2" s="1"/>
  <c r="K1289" i="2"/>
  <c r="L1289" i="2" s="1"/>
  <c r="K1412" i="2"/>
  <c r="L1412" i="2" s="1"/>
  <c r="K2162" i="2"/>
  <c r="L2162" i="2" s="1"/>
  <c r="K1185" i="2"/>
  <c r="L1185" i="2" s="1"/>
  <c r="K1927" i="2"/>
  <c r="L1927" i="2" s="1"/>
  <c r="K1579" i="2"/>
  <c r="L1579" i="2" s="1"/>
  <c r="K1466" i="2"/>
  <c r="L1466" i="2" s="1"/>
  <c r="K1380" i="2"/>
  <c r="L1380" i="2" s="1"/>
  <c r="K1511" i="2"/>
  <c r="L1511" i="2" s="1"/>
  <c r="K850" i="2"/>
  <c r="L850" i="2" s="1"/>
  <c r="K657" i="2"/>
  <c r="L657" i="2" s="1"/>
  <c r="K757" i="2"/>
  <c r="L757" i="2" s="1"/>
  <c r="K1573" i="2"/>
  <c r="L1573" i="2" s="1"/>
  <c r="K1139" i="2"/>
  <c r="L1139" i="2" s="1"/>
  <c r="K1056" i="2"/>
  <c r="L1056" i="2" s="1"/>
  <c r="K1909" i="2"/>
  <c r="L1909" i="2" s="1"/>
  <c r="K1312" i="2"/>
  <c r="L1312" i="2" s="1"/>
  <c r="K1557" i="2"/>
  <c r="L1557" i="2" s="1"/>
  <c r="K946" i="2"/>
  <c r="L946" i="2" s="1"/>
  <c r="K1952" i="2"/>
  <c r="L1952" i="2" s="1"/>
  <c r="K2206" i="2"/>
  <c r="L2206" i="2" s="1"/>
  <c r="K1318" i="2"/>
  <c r="L1318" i="2" s="1"/>
  <c r="K1544" i="2"/>
  <c r="L1544" i="2" s="1"/>
  <c r="K1270" i="2"/>
  <c r="L1270" i="2" s="1"/>
  <c r="K674" i="2"/>
  <c r="L674" i="2" s="1"/>
  <c r="K1551" i="2"/>
  <c r="L1551" i="2" s="1"/>
  <c r="K725" i="2"/>
  <c r="L725" i="2" s="1"/>
  <c r="K1530" i="2"/>
  <c r="L1530" i="2" s="1"/>
  <c r="K1425" i="2"/>
  <c r="L1425" i="2" s="1"/>
  <c r="K2225" i="2"/>
  <c r="L2225" i="2" s="1"/>
  <c r="K887" i="2"/>
  <c r="L887" i="2" s="1"/>
  <c r="K994" i="2"/>
  <c r="L994" i="2" s="1"/>
  <c r="K1849" i="2"/>
  <c r="L1849" i="2" s="1"/>
  <c r="K1135" i="2"/>
  <c r="L1135" i="2" s="1"/>
  <c r="K1410" i="2"/>
  <c r="L1410" i="2" s="1"/>
  <c r="K871" i="2"/>
  <c r="L871" i="2" s="1"/>
  <c r="K1656" i="2"/>
  <c r="L1656" i="2" s="1"/>
  <c r="K1329" i="2"/>
  <c r="L1329" i="2" s="1"/>
  <c r="K950" i="2"/>
  <c r="L950" i="2" s="1"/>
  <c r="K634" i="2"/>
  <c r="L634" i="2" s="1"/>
  <c r="K2091" i="2"/>
  <c r="L2091" i="2" s="1"/>
  <c r="K1950" i="2"/>
  <c r="L1950" i="2" s="1"/>
  <c r="K1213" i="2"/>
  <c r="L1213" i="2" s="1"/>
  <c r="K1905" i="2"/>
  <c r="L1905" i="2" s="1"/>
  <c r="K665" i="2"/>
  <c r="L665" i="2" s="1"/>
  <c r="K1930" i="2"/>
  <c r="L1930" i="2" s="1"/>
  <c r="K1121" i="2"/>
  <c r="L1121" i="2" s="1"/>
  <c r="K1962" i="2"/>
  <c r="L1962" i="2" s="1"/>
  <c r="K2025" i="2"/>
  <c r="L2025" i="2" s="1"/>
  <c r="K2102" i="2"/>
  <c r="L2102" i="2" s="1"/>
  <c r="K818" i="2"/>
  <c r="L818" i="2" s="1"/>
  <c r="K1364" i="2"/>
  <c r="L1364" i="2" s="1"/>
  <c r="K934" i="2"/>
  <c r="L934" i="2" s="1"/>
  <c r="K1423" i="2"/>
  <c r="L1423" i="2" s="1"/>
  <c r="K1835" i="2"/>
  <c r="L1835" i="2" s="1"/>
  <c r="K2288" i="2"/>
  <c r="L2288" i="2" s="1"/>
  <c r="K1540" i="2"/>
  <c r="L1540" i="2" s="1"/>
  <c r="K2129" i="2"/>
  <c r="L2129" i="2" s="1"/>
  <c r="K1578" i="2"/>
  <c r="L1578" i="2" s="1"/>
  <c r="K1409" i="2"/>
  <c r="L1409" i="2" s="1"/>
  <c r="K2230" i="2"/>
  <c r="L2230" i="2" s="1"/>
  <c r="K1479" i="2"/>
  <c r="L1479" i="2" s="1"/>
  <c r="K2033" i="2"/>
  <c r="L2033" i="2" s="1"/>
  <c r="K2138" i="2"/>
  <c r="L2138" i="2" s="1"/>
  <c r="K1634" i="2"/>
  <c r="L1634" i="2" s="1"/>
  <c r="K1435" i="2"/>
  <c r="L1435" i="2" s="1"/>
  <c r="K2177" i="2"/>
  <c r="L2177" i="2" s="1"/>
  <c r="K1288" i="2"/>
  <c r="L1288" i="2" s="1"/>
  <c r="K667" i="2"/>
  <c r="L667" i="2" s="1"/>
  <c r="K1005" i="2"/>
  <c r="L1005" i="2" s="1"/>
  <c r="K801" i="2"/>
  <c r="L801" i="2" s="1"/>
  <c r="K688" i="2"/>
  <c r="L688" i="2" s="1"/>
  <c r="K1327" i="2"/>
  <c r="L1327" i="2" s="1"/>
  <c r="K902" i="2"/>
  <c r="L902" i="2" s="1"/>
  <c r="K2287" i="2"/>
  <c r="L2287" i="2" s="1"/>
  <c r="K1224" i="2"/>
  <c r="L1224" i="2" s="1"/>
  <c r="K2073" i="2"/>
  <c r="L2073" i="2" s="1"/>
  <c r="K1133" i="2"/>
  <c r="L1133" i="2" s="1"/>
  <c r="K2036" i="2"/>
  <c r="L2036" i="2" s="1"/>
  <c r="K1102" i="2"/>
  <c r="L1102" i="2" s="1"/>
  <c r="K1420" i="2"/>
  <c r="L1420" i="2" s="1"/>
  <c r="K1859" i="2"/>
  <c r="L1859" i="2" s="1"/>
  <c r="K1439" i="2"/>
  <c r="L1439" i="2" s="1"/>
  <c r="K1355" i="2"/>
  <c r="L1355" i="2" s="1"/>
  <c r="K820" i="2"/>
  <c r="L820" i="2" s="1"/>
  <c r="K1887" i="2"/>
  <c r="L1887" i="2" s="1"/>
  <c r="K1397" i="2"/>
  <c r="L1397" i="2" s="1"/>
  <c r="K1662" i="2"/>
  <c r="L1662" i="2" s="1"/>
  <c r="K1066" i="2"/>
  <c r="L1066" i="2" s="1"/>
  <c r="K1175" i="2"/>
  <c r="L1175" i="2" s="1"/>
  <c r="K1430" i="2"/>
  <c r="L1430" i="2" s="1"/>
  <c r="K2318" i="2"/>
  <c r="L2318" i="2" s="1"/>
  <c r="K756" i="2"/>
  <c r="L756" i="2" s="1"/>
  <c r="K1749" i="2"/>
  <c r="L1749" i="2" s="1"/>
  <c r="K1475" i="2"/>
  <c r="L1475" i="2" s="1"/>
  <c r="K1758" i="2"/>
  <c r="L1758" i="2" s="1"/>
  <c r="K746" i="2"/>
  <c r="L746" i="2" s="1"/>
  <c r="K1122" i="2"/>
  <c r="L1122" i="2" s="1"/>
  <c r="K1832" i="2"/>
  <c r="L1832" i="2" s="1"/>
  <c r="K712" i="2"/>
  <c r="L712" i="2" s="1"/>
  <c r="K2237" i="2"/>
  <c r="L2237" i="2" s="1"/>
  <c r="K1037" i="2"/>
  <c r="L1037" i="2" s="1"/>
  <c r="K2294" i="2"/>
  <c r="L2294" i="2" s="1"/>
  <c r="K680" i="2"/>
  <c r="L680" i="2" s="1"/>
  <c r="K2315" i="2"/>
  <c r="L2315" i="2" s="1"/>
  <c r="K734" i="2"/>
  <c r="L734" i="2" s="1"/>
  <c r="K1258" i="2"/>
  <c r="L1258" i="2" s="1"/>
  <c r="K2197" i="2"/>
  <c r="L2197" i="2" s="1"/>
  <c r="K1619" i="2"/>
  <c r="L1619" i="2" s="1"/>
  <c r="K1550" i="2"/>
  <c r="L1550" i="2" s="1"/>
  <c r="K1949" i="2"/>
  <c r="L1949" i="2" s="1"/>
  <c r="K1429" i="2"/>
  <c r="L1429" i="2" s="1"/>
  <c r="K968" i="2"/>
  <c r="L968" i="2" s="1"/>
  <c r="K999" i="2"/>
  <c r="L999" i="2" s="1"/>
  <c r="K784" i="2"/>
  <c r="L784" i="2" s="1"/>
  <c r="K713" i="2"/>
  <c r="L713" i="2" s="1"/>
  <c r="K777" i="2"/>
  <c r="L777" i="2" s="1"/>
  <c r="K1690" i="2"/>
  <c r="L1690" i="2" s="1"/>
  <c r="K2244" i="2"/>
  <c r="L2244" i="2" s="1"/>
  <c r="K1532" i="2"/>
  <c r="L1532" i="2" s="1"/>
  <c r="K1689" i="2"/>
  <c r="L1689" i="2" s="1"/>
  <c r="K1366" i="2"/>
  <c r="L1366" i="2" s="1"/>
  <c r="K951" i="2"/>
  <c r="L951" i="2" s="1"/>
  <c r="K1595" i="2"/>
  <c r="L1595" i="2" s="1"/>
  <c r="K1159" i="2"/>
  <c r="L1159" i="2" s="1"/>
  <c r="K1416" i="2"/>
  <c r="L1416" i="2" s="1"/>
  <c r="K1287" i="2"/>
  <c r="L1287" i="2" s="1"/>
  <c r="K2120" i="2"/>
  <c r="L2120" i="2" s="1"/>
  <c r="K649" i="2"/>
  <c r="L649" i="2" s="1"/>
  <c r="K1884" i="2"/>
  <c r="L1884" i="2" s="1"/>
  <c r="K1040" i="2"/>
  <c r="L1040" i="2" s="1"/>
  <c r="K843" i="2"/>
  <c r="L843" i="2" s="1"/>
  <c r="K793" i="2"/>
  <c r="L793" i="2" s="1"/>
  <c r="K731" i="2"/>
  <c r="L731" i="2" s="1"/>
  <c r="K1324" i="2"/>
  <c r="L1324" i="2" s="1"/>
  <c r="K1457" i="2"/>
  <c r="L1457" i="2" s="1"/>
  <c r="K2055" i="2"/>
  <c r="L2055" i="2" s="1"/>
  <c r="K2084" i="2"/>
  <c r="L2084" i="2" s="1"/>
  <c r="K768" i="2"/>
  <c r="L768" i="2" s="1"/>
  <c r="K1936" i="2"/>
  <c r="L1936" i="2" s="1"/>
  <c r="K899" i="2"/>
  <c r="L899" i="2" s="1"/>
  <c r="K2172" i="2"/>
  <c r="L2172" i="2" s="1"/>
  <c r="K1724" i="2"/>
  <c r="L1724" i="2" s="1"/>
  <c r="K2235" i="2"/>
  <c r="L2235" i="2" s="1"/>
  <c r="K1732" i="2"/>
  <c r="L1732" i="2" s="1"/>
  <c r="K2069" i="2"/>
  <c r="L2069" i="2" s="1"/>
  <c r="K1812" i="2"/>
  <c r="L1812" i="2" s="1"/>
  <c r="K1013" i="2"/>
  <c r="L1013" i="2" s="1"/>
  <c r="K1780" i="2"/>
  <c r="L1780" i="2" s="1"/>
  <c r="K749" i="2"/>
  <c r="L749" i="2" s="1"/>
  <c r="K1767" i="2"/>
  <c r="L1767" i="2" s="1"/>
  <c r="K1180" i="2"/>
  <c r="L1180" i="2" s="1"/>
  <c r="K911" i="2"/>
  <c r="L911" i="2" s="1"/>
  <c r="K2008" i="2"/>
  <c r="L2008" i="2" s="1"/>
  <c r="K2072" i="2"/>
  <c r="L2072" i="2" s="1"/>
  <c r="K1205" i="2"/>
  <c r="L1205" i="2" s="1"/>
  <c r="K1626" i="2"/>
  <c r="L1626" i="2" s="1"/>
  <c r="K1173" i="2"/>
  <c r="L1173" i="2" s="1"/>
  <c r="K1828" i="2"/>
  <c r="L1828" i="2" s="1"/>
  <c r="K1742" i="2"/>
  <c r="L1742" i="2" s="1"/>
  <c r="K1367" i="2"/>
  <c r="L1367" i="2" s="1"/>
  <c r="K1067" i="2"/>
  <c r="L1067" i="2" s="1"/>
  <c r="K1034" i="2"/>
  <c r="L1034" i="2" s="1"/>
  <c r="K2056" i="2"/>
  <c r="L2056" i="2" s="1"/>
  <c r="K2261" i="2"/>
  <c r="L2261" i="2" s="1"/>
  <c r="K868" i="2"/>
  <c r="L868" i="2" s="1"/>
  <c r="K1816" i="2"/>
  <c r="L1816" i="2" s="1"/>
  <c r="K1604" i="2"/>
  <c r="L1604" i="2" s="1"/>
  <c r="K1187" i="2"/>
  <c r="L1187" i="2" s="1"/>
  <c r="K1105" i="2"/>
  <c r="L1105" i="2" s="1"/>
  <c r="K1913" i="2"/>
  <c r="L1913" i="2" s="1"/>
  <c r="K1086" i="2"/>
  <c r="L1086" i="2" s="1"/>
  <c r="K2112" i="2"/>
  <c r="L2112" i="2" s="1"/>
  <c r="K1558" i="2"/>
  <c r="L1558" i="2" s="1"/>
  <c r="K1341" i="2"/>
  <c r="L1341" i="2" s="1"/>
  <c r="K1016" i="2"/>
  <c r="L1016" i="2" s="1"/>
  <c r="K1675" i="2"/>
  <c r="L1675" i="2" s="1"/>
  <c r="K1265" i="2"/>
  <c r="L1265" i="2" s="1"/>
  <c r="K2051" i="2"/>
  <c r="L2051" i="2" s="1"/>
  <c r="K891" i="2"/>
  <c r="L891" i="2" s="1"/>
  <c r="K1729" i="2"/>
  <c r="L1729" i="2" s="1"/>
  <c r="K1607" i="2"/>
  <c r="L1607" i="2" s="1"/>
  <c r="K2153" i="2"/>
  <c r="L2153" i="2" s="1"/>
  <c r="K1710" i="2"/>
  <c r="L1710" i="2" s="1"/>
  <c r="K1422" i="2"/>
  <c r="L1422" i="2" s="1"/>
  <c r="K1332" i="2"/>
  <c r="L1332" i="2" s="1"/>
  <c r="K2190" i="2"/>
  <c r="L2190" i="2" s="1"/>
  <c r="K890" i="2"/>
  <c r="L890" i="2" s="1"/>
  <c r="K2187" i="2"/>
  <c r="L2187" i="2" s="1"/>
  <c r="K1648" i="2"/>
  <c r="L1648" i="2" s="1"/>
  <c r="M1012" i="2"/>
  <c r="K1012" i="2"/>
  <c r="L1012" i="2" s="1"/>
  <c r="K2285" i="2"/>
  <c r="L2285" i="2" s="1"/>
  <c r="K1531" i="2"/>
  <c r="L1531" i="2" s="1"/>
  <c r="K1076" i="2"/>
  <c r="L1076" i="2" s="1"/>
  <c r="K2215" i="2"/>
  <c r="L2215" i="2" s="1"/>
  <c r="K2233" i="2"/>
  <c r="L2233" i="2" s="1"/>
  <c r="K1978" i="2"/>
  <c r="L1978" i="2" s="1"/>
  <c r="K1436" i="2"/>
  <c r="L1436" i="2" s="1"/>
  <c r="K1058" i="2"/>
  <c r="L1058" i="2" s="1"/>
  <c r="K2160" i="2"/>
  <c r="L2160" i="2" s="1"/>
  <c r="K1587" i="2"/>
  <c r="L1587" i="2" s="1"/>
  <c r="K2057" i="2"/>
  <c r="L2057" i="2" s="1"/>
  <c r="K2194" i="2"/>
  <c r="L2194" i="2" s="1"/>
  <c r="K668" i="2"/>
  <c r="L668" i="2" s="1"/>
  <c r="K733" i="2"/>
  <c r="L733" i="2" s="1"/>
  <c r="K1813" i="2"/>
  <c r="L1813" i="2" s="1"/>
  <c r="K2150" i="2"/>
  <c r="L2150" i="2" s="1"/>
  <c r="K1808" i="2"/>
  <c r="L1808" i="2" s="1"/>
  <c r="K1623" i="2"/>
  <c r="L1623" i="2" s="1"/>
  <c r="K858" i="2"/>
  <c r="L858" i="2" s="1"/>
  <c r="K1934" i="2"/>
  <c r="L1934" i="2" s="1"/>
  <c r="K1107" i="2"/>
  <c r="L1107" i="2" s="1"/>
  <c r="K1912" i="2"/>
  <c r="L1912" i="2" s="1"/>
  <c r="K2042" i="2"/>
  <c r="L2042" i="2" s="1"/>
  <c r="K1769" i="2"/>
  <c r="L1769" i="2" s="1"/>
  <c r="K1434" i="2"/>
  <c r="L1434" i="2" s="1"/>
  <c r="K2204" i="2"/>
  <c r="L2204" i="2" s="1"/>
  <c r="K1223" i="2"/>
  <c r="L1223" i="2" s="1"/>
  <c r="K1672" i="2"/>
  <c r="L1672" i="2" s="1"/>
  <c r="K954" i="2"/>
  <c r="L954" i="2" s="1"/>
  <c r="K732" i="2"/>
  <c r="L732" i="2" s="1"/>
  <c r="K1473" i="2"/>
  <c r="L1473" i="2" s="1"/>
  <c r="K781" i="2"/>
  <c r="L781" i="2" s="1"/>
  <c r="K2317" i="2"/>
  <c r="L2317" i="2" s="1"/>
  <c r="K1654" i="2"/>
  <c r="L1654" i="2" s="1"/>
  <c r="K1196" i="2"/>
  <c r="L1196" i="2" s="1"/>
  <c r="K1292" i="2"/>
  <c r="L1292" i="2" s="1"/>
  <c r="K1231" i="2"/>
  <c r="L1231" i="2" s="1"/>
  <c r="K1584" i="2"/>
  <c r="L1584" i="2" s="1"/>
  <c r="K964" i="2"/>
  <c r="L964" i="2" s="1"/>
  <c r="K1193" i="2"/>
  <c r="L1193" i="2" s="1"/>
  <c r="K2319" i="2"/>
  <c r="L2319" i="2" s="1"/>
  <c r="K1204" i="2"/>
  <c r="L1204" i="2" s="1"/>
  <c r="K1766" i="2"/>
  <c r="L1766" i="2" s="1"/>
  <c r="K1144" i="2"/>
  <c r="L1144" i="2" s="1"/>
  <c r="K1799" i="2"/>
  <c r="L1799" i="2" s="1"/>
  <c r="K1947" i="2"/>
  <c r="L1947" i="2" s="1"/>
  <c r="K2089" i="2"/>
  <c r="L2089" i="2" s="1"/>
  <c r="K1469" i="2"/>
  <c r="L1469" i="2" s="1"/>
  <c r="K1580" i="2"/>
  <c r="L1580" i="2" s="1"/>
  <c r="K1383" i="2"/>
  <c r="L1383" i="2" s="1"/>
  <c r="K851" i="2"/>
  <c r="L851" i="2" s="1"/>
  <c r="K685" i="2"/>
  <c r="L685" i="2" s="1"/>
  <c r="K1280" i="2"/>
  <c r="L1280" i="2" s="1"/>
  <c r="K1737" i="2"/>
  <c r="L1737" i="2" s="1"/>
  <c r="K1104" i="2"/>
  <c r="L1104" i="2" s="1"/>
  <c r="K631" i="2"/>
  <c r="L631" i="2" s="1"/>
  <c r="K977" i="2"/>
  <c r="L977" i="2" s="1"/>
  <c r="K1115" i="2"/>
  <c r="L1115" i="2" s="1"/>
  <c r="K2015" i="2"/>
  <c r="L2015" i="2" s="1"/>
  <c r="K1548" i="2"/>
  <c r="L1548" i="2" s="1"/>
  <c r="K1452" i="2"/>
  <c r="L1452" i="2" s="1"/>
  <c r="K737" i="2"/>
  <c r="L737" i="2" s="1"/>
  <c r="K1608" i="2"/>
  <c r="L1608" i="2" s="1"/>
  <c r="K2309" i="2"/>
  <c r="L2309" i="2" s="1"/>
  <c r="K1642" i="2"/>
  <c r="L1642" i="2" s="1"/>
  <c r="K844" i="2"/>
  <c r="L844" i="2" s="1"/>
  <c r="K2284" i="2"/>
  <c r="L2284" i="2" s="1"/>
  <c r="K1727" i="2"/>
  <c r="L1727" i="2" s="1"/>
  <c r="K1539" i="2"/>
  <c r="L1539" i="2" s="1"/>
  <c r="K1279" i="2"/>
  <c r="L1279" i="2" s="1"/>
  <c r="K2090" i="2"/>
  <c r="L2090" i="2" s="1"/>
  <c r="K1075" i="2"/>
  <c r="L1075" i="2" s="1"/>
  <c r="K857" i="2"/>
  <c r="L857" i="2" s="1"/>
  <c r="K797" i="2"/>
  <c r="L797" i="2" s="1"/>
  <c r="K1973" i="2"/>
  <c r="L1973" i="2" s="1"/>
  <c r="K2151" i="2"/>
  <c r="L2151" i="2" s="1"/>
  <c r="K2063" i="2"/>
  <c r="L2063" i="2" s="1"/>
  <c r="K852" i="2"/>
  <c r="L852" i="2" s="1"/>
  <c r="K1445" i="2"/>
  <c r="L1445" i="2" s="1"/>
  <c r="K1096" i="2"/>
  <c r="L1096" i="2" s="1"/>
  <c r="K1438" i="2"/>
  <c r="L1438" i="2" s="1"/>
  <c r="K1123" i="2"/>
  <c r="L1123" i="2" s="1"/>
  <c r="K1847" i="2"/>
  <c r="L1847" i="2" s="1"/>
  <c r="K1728" i="2"/>
  <c r="L1728" i="2" s="1"/>
  <c r="K1454" i="2"/>
  <c r="L1454" i="2" s="1"/>
  <c r="K940" i="2"/>
  <c r="L940" i="2" s="1"/>
  <c r="K2067" i="2"/>
  <c r="L2067" i="2" s="1"/>
  <c r="K809" i="2"/>
  <c r="L809" i="2" s="1"/>
  <c r="K2086" i="2"/>
  <c r="L2086" i="2" s="1"/>
  <c r="K807" i="2"/>
  <c r="L807" i="2" s="1"/>
  <c r="K1271" i="2"/>
  <c r="L1271" i="2" s="1"/>
  <c r="K1391" i="2"/>
  <c r="L1391" i="2" s="1"/>
  <c r="K944" i="2"/>
  <c r="L944" i="2" s="1"/>
  <c r="K1461" i="2"/>
  <c r="L1461" i="2" s="1"/>
  <c r="K1556" i="2"/>
  <c r="L1556" i="2" s="1"/>
  <c r="K1554" i="2"/>
  <c r="L1554" i="2" s="1"/>
  <c r="K1004" i="2"/>
  <c r="L1004" i="2" s="1"/>
  <c r="K859" i="2"/>
  <c r="L859" i="2" s="1"/>
  <c r="K1158" i="2"/>
  <c r="L1158" i="2" s="1"/>
  <c r="K694" i="2"/>
  <c r="L694" i="2" s="1"/>
  <c r="K1112" i="2"/>
  <c r="L1112" i="2" s="1"/>
  <c r="K1498" i="2"/>
  <c r="L1498" i="2" s="1"/>
  <c r="K1188" i="2"/>
  <c r="L1188" i="2" s="1"/>
  <c r="K1919" i="2"/>
  <c r="L1919" i="2" s="1"/>
  <c r="K1385" i="2"/>
  <c r="L1385" i="2" s="1"/>
  <c r="K1570" i="2"/>
  <c r="L1570" i="2" s="1"/>
  <c r="K1583" i="2"/>
  <c r="L1583" i="2" s="1"/>
  <c r="K922" i="2"/>
  <c r="L922" i="2" s="1"/>
  <c r="K1092" i="2"/>
  <c r="L1092" i="2" s="1"/>
  <c r="K1372" i="2"/>
  <c r="L1372" i="2" s="1"/>
  <c r="K1042" i="2"/>
  <c r="L1042" i="2" s="1"/>
  <c r="K1703" i="2"/>
  <c r="L1703" i="2" s="1"/>
  <c r="K2301" i="2"/>
  <c r="L2301" i="2" s="1"/>
  <c r="K1313" i="2"/>
  <c r="L1313" i="2" s="1"/>
  <c r="K1974" i="2"/>
  <c r="L1974" i="2" s="1"/>
  <c r="K1317" i="2"/>
  <c r="L1317" i="2" s="1"/>
  <c r="K1971" i="2"/>
  <c r="L1971" i="2" s="1"/>
  <c r="K1286" i="2"/>
  <c r="L1286" i="2" s="1"/>
  <c r="K719" i="2"/>
  <c r="L719" i="2" s="1"/>
  <c r="K1091" i="2"/>
  <c r="L1091" i="2" s="1"/>
  <c r="K1568" i="2"/>
  <c r="L1568" i="2" s="1"/>
  <c r="K2243" i="2"/>
  <c r="L2243" i="2" s="1"/>
  <c r="K1316" i="2"/>
  <c r="L1316" i="2" s="1"/>
  <c r="K2004" i="2"/>
  <c r="L2004" i="2" s="1"/>
  <c r="K2262" i="2"/>
  <c r="L2262" i="2" s="1"/>
  <c r="K2201" i="2"/>
  <c r="L2201" i="2" s="1"/>
  <c r="K1348" i="2"/>
  <c r="L1348" i="2" s="1"/>
  <c r="K1413" i="2"/>
  <c r="L1413" i="2" s="1"/>
  <c r="K1488" i="2"/>
  <c r="L1488" i="2" s="1"/>
  <c r="K1080" i="2"/>
  <c r="L1080" i="2" s="1"/>
  <c r="K1474" i="2"/>
  <c r="L1474" i="2" s="1"/>
  <c r="K2034" i="2"/>
  <c r="L2034" i="2" s="1"/>
  <c r="K1035" i="2"/>
  <c r="L1035" i="2" s="1"/>
  <c r="K752" i="2"/>
  <c r="L752" i="2" s="1"/>
  <c r="K829" i="2"/>
  <c r="L829" i="2" s="1"/>
  <c r="K604" i="2"/>
  <c r="L604" i="2" s="1"/>
  <c r="K1920" i="2"/>
  <c r="L1920" i="2" s="1"/>
  <c r="K2272" i="2"/>
  <c r="L2272" i="2" s="1"/>
  <c r="K2022" i="2"/>
  <c r="L2022" i="2" s="1"/>
  <c r="K914" i="2"/>
  <c r="L914" i="2" s="1"/>
  <c r="K1599" i="2"/>
  <c r="L1599" i="2" s="1"/>
  <c r="K1338" i="2"/>
  <c r="L1338" i="2" s="1"/>
  <c r="K2167" i="2"/>
  <c r="L2167" i="2" s="1"/>
  <c r="K1008" i="2"/>
  <c r="L1008" i="2" s="1"/>
  <c r="K2223" i="2"/>
  <c r="L2223" i="2" s="1"/>
  <c r="K966" i="2"/>
  <c r="L966" i="2" s="1"/>
  <c r="K1278" i="2"/>
  <c r="L1278" i="2" s="1"/>
  <c r="K1183" i="2"/>
  <c r="L1183" i="2" s="1"/>
  <c r="K923" i="2"/>
  <c r="L923" i="2" s="1"/>
  <c r="K2147" i="2"/>
  <c r="L2147" i="2" s="1"/>
  <c r="K761" i="2"/>
  <c r="L761" i="2" s="1"/>
  <c r="K1018" i="2"/>
  <c r="L1018" i="2" s="1"/>
  <c r="K848" i="2"/>
  <c r="L848" i="2" s="1"/>
  <c r="K1518" i="2"/>
  <c r="L1518" i="2" s="1"/>
  <c r="K1277" i="2"/>
  <c r="L1277" i="2" s="1"/>
  <c r="K837" i="2"/>
  <c r="L837" i="2" s="1"/>
  <c r="K2049" i="2"/>
  <c r="L2049" i="2" s="1"/>
  <c r="K2007" i="2"/>
  <c r="L2007" i="2" s="1"/>
  <c r="K945" i="2"/>
  <c r="L945" i="2" s="1"/>
  <c r="K1036" i="2"/>
  <c r="L1036" i="2" s="1"/>
  <c r="K2080" i="2"/>
  <c r="L2080" i="2" s="1"/>
  <c r="K828" i="2"/>
  <c r="L828" i="2" s="1"/>
  <c r="K676" i="2"/>
  <c r="L676" i="2" s="1"/>
  <c r="K2247" i="2"/>
  <c r="L2247" i="2" s="1"/>
  <c r="K1717" i="2"/>
  <c r="L1717" i="2" s="1"/>
  <c r="K770" i="2"/>
  <c r="L770" i="2" s="1"/>
  <c r="K1501" i="2"/>
  <c r="L1501" i="2" s="1"/>
  <c r="K2234" i="2"/>
  <c r="L2234" i="2" s="1"/>
  <c r="K1714" i="2"/>
  <c r="L1714" i="2" s="1"/>
  <c r="K1778" i="2"/>
  <c r="L1778" i="2" s="1"/>
  <c r="K2279" i="2"/>
  <c r="L2279" i="2" s="1"/>
  <c r="K1025" i="2"/>
  <c r="L1025" i="2" s="1"/>
  <c r="K2165" i="2"/>
  <c r="L2165" i="2" s="1"/>
  <c r="K2171" i="2"/>
  <c r="L2171" i="2" s="1"/>
  <c r="K2249" i="2"/>
  <c r="L2249" i="2" s="1"/>
  <c r="K1918" i="2"/>
  <c r="L1918" i="2" s="1"/>
  <c r="K1254" i="2"/>
  <c r="L1254" i="2" s="1"/>
  <c r="K1081" i="2"/>
  <c r="L1081" i="2" s="1"/>
  <c r="K2321" i="2"/>
  <c r="L2321" i="2" s="1"/>
  <c r="K1956" i="2"/>
  <c r="L1956" i="2" s="1"/>
  <c r="K1533" i="2"/>
  <c r="L1533" i="2" s="1"/>
  <c r="K767" i="2"/>
  <c r="L767" i="2" s="1"/>
  <c r="K1275" i="2"/>
  <c r="L1275" i="2" s="1"/>
  <c r="K640" i="2"/>
  <c r="L640" i="2" s="1"/>
  <c r="K971" i="2"/>
  <c r="L971" i="2" s="1"/>
  <c r="K2075" i="2"/>
  <c r="L2075" i="2" s="1"/>
  <c r="K1431" i="2"/>
  <c r="L1431" i="2" s="1"/>
  <c r="K735" i="2"/>
  <c r="L735" i="2" s="1"/>
  <c r="K1982" i="2"/>
  <c r="L1982" i="2" s="1"/>
  <c r="K1195" i="2"/>
  <c r="L1195" i="2" s="1"/>
  <c r="K1294" i="2"/>
  <c r="L1294" i="2" s="1"/>
  <c r="K741" i="2"/>
  <c r="L741" i="2" s="1"/>
  <c r="K2199" i="2"/>
  <c r="L2199" i="2" s="1"/>
  <c r="K834" i="2"/>
  <c r="L834" i="2" s="1"/>
  <c r="K1257" i="2"/>
  <c r="L1257" i="2" s="1"/>
  <c r="K1500" i="2"/>
  <c r="L1500" i="2" s="1"/>
  <c r="K2254" i="2"/>
  <c r="L2254" i="2" s="1"/>
  <c r="K2068" i="2"/>
  <c r="L2068" i="2" s="1"/>
  <c r="K1907" i="2"/>
  <c r="L1907" i="2" s="1"/>
  <c r="K1002" i="2"/>
  <c r="L1002" i="2" s="1"/>
  <c r="K1521" i="2"/>
  <c r="L1521" i="2" s="1"/>
  <c r="K2140" i="2"/>
  <c r="L2140" i="2" s="1"/>
  <c r="K1779" i="2"/>
  <c r="L1779" i="2" s="1"/>
  <c r="K683" i="2"/>
  <c r="L683" i="2" s="1"/>
  <c r="K1726" i="2"/>
  <c r="L1726" i="2" s="1"/>
  <c r="K822" i="2"/>
  <c r="L822" i="2" s="1"/>
  <c r="K782" i="2"/>
  <c r="L782" i="2" s="1"/>
  <c r="K1182" i="2"/>
  <c r="L1182" i="2" s="1"/>
  <c r="K1120" i="2"/>
  <c r="L1120" i="2" s="1"/>
  <c r="K833" i="2"/>
  <c r="L833" i="2" s="1"/>
  <c r="K1458" i="2"/>
  <c r="L1458" i="2" s="1"/>
  <c r="K1651" i="2"/>
  <c r="L1651" i="2" s="1"/>
  <c r="K1055" i="2"/>
  <c r="L1055" i="2" s="1"/>
  <c r="K617" i="2"/>
  <c r="L617" i="2" s="1"/>
  <c r="K1723" i="2"/>
  <c r="L1723" i="2" s="1"/>
  <c r="K2124" i="2"/>
  <c r="L2124" i="2" s="1"/>
  <c r="K1790" i="2"/>
  <c r="L1790" i="2" s="1"/>
  <c r="K803" i="2"/>
  <c r="L803" i="2" s="1"/>
  <c r="K790" i="2"/>
  <c r="L790" i="2" s="1"/>
  <c r="K691" i="2"/>
  <c r="L691" i="2" s="1"/>
  <c r="K625" i="2"/>
  <c r="L625" i="2" s="1"/>
  <c r="K1041" i="2"/>
  <c r="L1041" i="2" s="1"/>
  <c r="K878" i="2"/>
  <c r="L878" i="2" s="1"/>
  <c r="K1465" i="2"/>
  <c r="L1465" i="2" s="1"/>
  <c r="K611" i="2"/>
  <c r="L611" i="2" s="1"/>
  <c r="K1754" i="2"/>
  <c r="L1754" i="2" s="1"/>
  <c r="K815" i="2"/>
  <c r="L815" i="2" s="1"/>
  <c r="K703" i="2"/>
  <c r="L703" i="2" s="1"/>
  <c r="K1794" i="2"/>
  <c r="L1794" i="2" s="1"/>
  <c r="K1176" i="2"/>
  <c r="L1176" i="2" s="1"/>
  <c r="K1948" i="2"/>
  <c r="L1948" i="2" s="1"/>
  <c r="K792" i="2"/>
  <c r="L792" i="2" s="1"/>
  <c r="K1520" i="2"/>
  <c r="L1520" i="2" s="1"/>
  <c r="K2085" i="2"/>
  <c r="L2085" i="2" s="1"/>
  <c r="K952" i="2"/>
  <c r="L952" i="2" s="1"/>
  <c r="K1088" i="2"/>
  <c r="L1088" i="2" s="1"/>
  <c r="K1770" i="2"/>
  <c r="L1770" i="2" s="1"/>
  <c r="K2065" i="2"/>
  <c r="L2065" i="2" s="1"/>
  <c r="K662" i="2"/>
  <c r="L662" i="2" s="1"/>
  <c r="K2224" i="2"/>
  <c r="L2224" i="2" s="1"/>
  <c r="K1746" i="2"/>
  <c r="L1746" i="2" s="1"/>
  <c r="K1708" i="2"/>
  <c r="L1708" i="2" s="1"/>
  <c r="K997" i="2"/>
  <c r="L997" i="2" s="1"/>
  <c r="K1762" i="2"/>
  <c r="L1762" i="2" s="1"/>
  <c r="K720" i="2"/>
  <c r="L720" i="2" s="1"/>
  <c r="K1197" i="2"/>
  <c r="L1197" i="2" s="1"/>
  <c r="K938" i="2"/>
  <c r="L938" i="2" s="1"/>
  <c r="K2079" i="2"/>
  <c r="L2079" i="2" s="1"/>
  <c r="K812" i="2"/>
  <c r="L812" i="2" s="1"/>
  <c r="K1576" i="2"/>
  <c r="L1576" i="2" s="1"/>
  <c r="K1834" i="2"/>
  <c r="L1834" i="2" s="1"/>
  <c r="K2139" i="2"/>
  <c r="L2139" i="2" s="1"/>
  <c r="K1255" i="2"/>
  <c r="L1255" i="2" s="1"/>
  <c r="K1276" i="2"/>
  <c r="L1276" i="2" s="1"/>
  <c r="K1038" i="2"/>
  <c r="L1038" i="2" s="1"/>
  <c r="K956" i="2"/>
  <c r="L956" i="2" s="1"/>
  <c r="K867" i="2"/>
  <c r="L867" i="2" s="1"/>
  <c r="K1757" i="2"/>
  <c r="L1757" i="2" s="1"/>
  <c r="K1305" i="2"/>
  <c r="L1305" i="2" s="1"/>
  <c r="K2002" i="2"/>
  <c r="L2002" i="2" s="1"/>
  <c r="K1911" i="2"/>
  <c r="L1911" i="2" s="1"/>
  <c r="K1670" i="2"/>
  <c r="L1670" i="2" s="1"/>
  <c r="K743" i="2"/>
  <c r="L743" i="2" s="1"/>
  <c r="K943" i="2"/>
  <c r="L943" i="2" s="1"/>
  <c r="K1396" i="2"/>
  <c r="L1396" i="2" s="1"/>
  <c r="K2145" i="2"/>
  <c r="L2145" i="2" s="1"/>
  <c r="K842" i="2"/>
  <c r="L842" i="2" s="1"/>
  <c r="K687" i="2"/>
  <c r="L687" i="2" s="1"/>
  <c r="K1774" i="2"/>
  <c r="L1774" i="2" s="1"/>
  <c r="K1299" i="2"/>
  <c r="L1299" i="2" s="1"/>
  <c r="K1311" i="2"/>
  <c r="L1311" i="2" s="1"/>
  <c r="K860" i="2"/>
  <c r="L860" i="2" s="1"/>
  <c r="K1074" i="2"/>
  <c r="L1074" i="2" s="1"/>
  <c r="K886" i="2"/>
  <c r="L886" i="2" s="1"/>
  <c r="K896" i="2"/>
  <c r="L896" i="2" s="1"/>
  <c r="K1390" i="2"/>
  <c r="L1390" i="2" s="1"/>
  <c r="K1781" i="2"/>
  <c r="L1781" i="2" s="1"/>
  <c r="K907" i="2"/>
  <c r="L907" i="2" s="1"/>
  <c r="K1169" i="2"/>
  <c r="L1169" i="2" s="1"/>
  <c r="K1149" i="2"/>
  <c r="L1149" i="2" s="1"/>
  <c r="K2077" i="2"/>
  <c r="L2077" i="2" s="1"/>
  <c r="K1906" i="2"/>
  <c r="L1906" i="2" s="1"/>
  <c r="K2257" i="2"/>
  <c r="L2257" i="2" s="1"/>
  <c r="K783" i="2"/>
  <c r="L783" i="2" s="1"/>
  <c r="K970" i="2"/>
  <c r="L970" i="2" s="1"/>
  <c r="K1402" i="2"/>
  <c r="L1402" i="2" s="1"/>
  <c r="K1748" i="2"/>
  <c r="L1748" i="2" s="1"/>
  <c r="K1771" i="2"/>
  <c r="L1771" i="2" s="1"/>
  <c r="K2014" i="2"/>
  <c r="L2014" i="2" s="1"/>
  <c r="K1020" i="2"/>
  <c r="L1020" i="2" s="1"/>
  <c r="K926" i="2"/>
  <c r="L926" i="2" s="1"/>
  <c r="K1225" i="2"/>
  <c r="L1225" i="2" s="1"/>
  <c r="K924" i="2"/>
  <c r="L924" i="2" s="1"/>
  <c r="K2196" i="2"/>
  <c r="L2196" i="2" s="1"/>
  <c r="K1492" i="2"/>
  <c r="L1492" i="2" s="1"/>
  <c r="K853" i="2"/>
  <c r="L853" i="2" s="1"/>
  <c r="K1118" i="2"/>
  <c r="L1118" i="2" s="1"/>
  <c r="K1203" i="2"/>
  <c r="L1203" i="2" s="1"/>
  <c r="K976" i="2"/>
  <c r="L976" i="2" s="1"/>
  <c r="K2295" i="2"/>
  <c r="L2295" i="2" s="1"/>
  <c r="K648" i="2"/>
  <c r="L648" i="2" s="1"/>
  <c r="K1304" i="2"/>
  <c r="L1304" i="2" s="1"/>
  <c r="K2011" i="2"/>
  <c r="L2011" i="2" s="1"/>
  <c r="K1487" i="2"/>
  <c r="L1487" i="2" s="1"/>
  <c r="K1134" i="2"/>
  <c r="L1134" i="2" s="1"/>
  <c r="K1755" i="2"/>
  <c r="L1755" i="2" s="1"/>
  <c r="K1371" i="2"/>
  <c r="L1371" i="2" s="1"/>
  <c r="K677" i="2"/>
  <c r="L677" i="2" s="1"/>
  <c r="K962" i="2"/>
  <c r="L962" i="2" s="1"/>
  <c r="K714" i="2"/>
  <c r="L714" i="2" s="1"/>
  <c r="K1985" i="2"/>
  <c r="L1985" i="2" s="1"/>
  <c r="K1384" i="2"/>
  <c r="L1384" i="2" s="1"/>
  <c r="K1365" i="2"/>
  <c r="L1365" i="2" s="1"/>
  <c r="K854" i="2"/>
  <c r="L854" i="2" s="1"/>
  <c r="K1684" i="2"/>
  <c r="L1684" i="2" s="1"/>
  <c r="K1914" i="2"/>
  <c r="L1914" i="2" s="1"/>
  <c r="K632" i="2"/>
  <c r="L632" i="2" s="1"/>
  <c r="K998" i="2"/>
  <c r="L998" i="2" s="1"/>
  <c r="K695" i="2"/>
  <c r="L695" i="2" s="1"/>
  <c r="K1350" i="2"/>
  <c r="L1350" i="2" s="1"/>
  <c r="K2269" i="2"/>
  <c r="L2269" i="2" s="1"/>
  <c r="K1219" i="2"/>
  <c r="L1219" i="2" s="1"/>
  <c r="K1491" i="2"/>
  <c r="L1491" i="2" s="1"/>
  <c r="K1017" i="2"/>
  <c r="L1017" i="2" s="1"/>
  <c r="K2026" i="2"/>
  <c r="L2026" i="2" s="1"/>
  <c r="K693" i="2"/>
  <c r="L693" i="2" s="1"/>
  <c r="K1736" i="2"/>
  <c r="L1736" i="2" s="1"/>
  <c r="K961" i="2"/>
  <c r="L961" i="2" s="1"/>
  <c r="K2064" i="2"/>
  <c r="L2064" i="2" s="1"/>
  <c r="K1807" i="2"/>
  <c r="L1807" i="2" s="1"/>
  <c r="K654" i="2"/>
  <c r="L654" i="2" s="1"/>
  <c r="K2256" i="2"/>
  <c r="L2256" i="2" s="1"/>
  <c r="K1811" i="2"/>
  <c r="L1811" i="2" s="1"/>
  <c r="K1333" i="2"/>
  <c r="L1333" i="2" s="1"/>
  <c r="K614" i="2"/>
  <c r="L614" i="2" s="1"/>
  <c r="K841" i="2"/>
  <c r="L841" i="2" s="1"/>
  <c r="K1589" i="2"/>
  <c r="L1589" i="2" s="1"/>
  <c r="K1838" i="2"/>
  <c r="L1838" i="2" s="1"/>
  <c r="K2039" i="2"/>
  <c r="L2039" i="2" s="1"/>
  <c r="K1777" i="2"/>
  <c r="L1777" i="2" s="1"/>
  <c r="K1356" i="2"/>
  <c r="L1356" i="2" s="1"/>
  <c r="K2271" i="2"/>
  <c r="L2271" i="2" s="1"/>
  <c r="K2061" i="2"/>
  <c r="L2061" i="2" s="1"/>
  <c r="K1538" i="2"/>
  <c r="L1538" i="2" s="1"/>
  <c r="K2207" i="2"/>
  <c r="L2207" i="2" s="1"/>
  <c r="K728" i="2"/>
  <c r="L728" i="2" s="1"/>
  <c r="K1024" i="2"/>
  <c r="L1024" i="2" s="1"/>
  <c r="K776" i="2"/>
  <c r="L776" i="2" s="1"/>
  <c r="K2058" i="2"/>
  <c r="L2058" i="2" s="1"/>
  <c r="K670" i="2"/>
  <c r="L670" i="2" s="1"/>
  <c r="K1744" i="2"/>
  <c r="L1744" i="2" s="1"/>
  <c r="K751" i="2"/>
  <c r="L751" i="2" s="1"/>
  <c r="K2144" i="2"/>
  <c r="L2144" i="2" s="1"/>
  <c r="K1735" i="2"/>
  <c r="L1735" i="2" s="1"/>
  <c r="K1915" i="2"/>
  <c r="L1915" i="2" s="1"/>
  <c r="K1505" i="2"/>
  <c r="L1505" i="2" s="1"/>
  <c r="K658" i="2"/>
  <c r="L658" i="2" s="1"/>
  <c r="K2323" i="2"/>
  <c r="L2323" i="2" s="1"/>
  <c r="K1085" i="2"/>
  <c r="L1085" i="2" s="1"/>
  <c r="K1217" i="2"/>
  <c r="L1217" i="2" s="1"/>
  <c r="K1620" i="2"/>
  <c r="L1620" i="2" s="1"/>
  <c r="K1101" i="2"/>
  <c r="L1101" i="2" s="1"/>
  <c r="K1047" i="2"/>
  <c r="L1047" i="2" s="1"/>
  <c r="K1559" i="2"/>
  <c r="L1559" i="2" s="1"/>
  <c r="K1943" i="2"/>
  <c r="L1943" i="2" s="1"/>
  <c r="K942" i="2"/>
  <c r="L942" i="2" s="1"/>
  <c r="K1368" i="2"/>
  <c r="L1368" i="2" s="1"/>
  <c r="K1665" i="2"/>
  <c r="L1665" i="2" s="1"/>
  <c r="K2208" i="2"/>
  <c r="L2208" i="2" s="1"/>
  <c r="K1497" i="2"/>
  <c r="L1497" i="2" s="1"/>
  <c r="K1901" i="2"/>
  <c r="L1901" i="2" s="1"/>
  <c r="K660" i="2"/>
  <c r="L660" i="2" s="1"/>
  <c r="K986" i="2"/>
  <c r="L986" i="2" s="1"/>
  <c r="K1827" i="2"/>
  <c r="L1827" i="2" s="1"/>
  <c r="K1215" i="2"/>
  <c r="L1215" i="2" s="1"/>
  <c r="K1693" i="2"/>
  <c r="L1693" i="2" s="1"/>
  <c r="K1078" i="2"/>
  <c r="L1078" i="2" s="1"/>
  <c r="K669" i="2"/>
  <c r="L669" i="2" s="1"/>
  <c r="K1738" i="2"/>
  <c r="L1738" i="2" s="1"/>
  <c r="K2013" i="2"/>
  <c r="L2013" i="2" s="1"/>
  <c r="K1512" i="2"/>
  <c r="L1512" i="2" s="1"/>
  <c r="K2097" i="2"/>
  <c r="L2097" i="2" s="1"/>
  <c r="K800" i="2"/>
  <c r="L800" i="2" s="1"/>
  <c r="K1206" i="2"/>
  <c r="L1206" i="2" s="1"/>
  <c r="K1526" i="2"/>
  <c r="L1526" i="2" s="1"/>
  <c r="K1272" i="2"/>
  <c r="L1272" i="2" s="1"/>
  <c r="K992" i="2"/>
  <c r="L992" i="2" s="1"/>
  <c r="K953" i="2"/>
  <c r="L953" i="2" s="1"/>
  <c r="K2032" i="2"/>
  <c r="L2032" i="2" s="1"/>
  <c r="K1836" i="2"/>
  <c r="L1836" i="2" s="1"/>
  <c r="K1089" i="2"/>
  <c r="L1089" i="2" s="1"/>
  <c r="K1898" i="2"/>
  <c r="L1898" i="2" s="1"/>
  <c r="K1470" i="2"/>
  <c r="L1470" i="2" s="1"/>
  <c r="K721" i="2"/>
  <c r="L721" i="2" s="1"/>
  <c r="K969" i="2"/>
  <c r="L969" i="2" s="1"/>
  <c r="K917" i="2"/>
  <c r="L917" i="2" s="1"/>
  <c r="K1407" i="2"/>
  <c r="L1407" i="2" s="1"/>
  <c r="K1094" i="2"/>
  <c r="L1094" i="2" s="1"/>
  <c r="K821" i="2"/>
  <c r="L821" i="2" s="1"/>
  <c r="K2242" i="2"/>
  <c r="L2242" i="2" s="1"/>
  <c r="K1630" i="2"/>
  <c r="L1630" i="2" s="1"/>
  <c r="K932" i="2"/>
  <c r="L932" i="2" s="1"/>
  <c r="K2273" i="2"/>
  <c r="L2273" i="2" s="1"/>
  <c r="K607" i="2"/>
  <c r="L607" i="2" s="1"/>
  <c r="K1296" i="2"/>
  <c r="L1296" i="2" s="1"/>
  <c r="K1629" i="2"/>
  <c r="L1629" i="2" s="1"/>
  <c r="K1178" i="2"/>
  <c r="L1178" i="2" s="1"/>
  <c r="K2114" i="2"/>
  <c r="L2114" i="2" s="1"/>
  <c r="K908" i="2"/>
  <c r="L908" i="2" s="1"/>
  <c r="K912" i="2"/>
  <c r="L912" i="2" s="1"/>
  <c r="K1616" i="2"/>
  <c r="L1616" i="2" s="1"/>
  <c r="K1795" i="2"/>
  <c r="L1795" i="2" s="1"/>
  <c r="K2314" i="2"/>
  <c r="L2314" i="2" s="1"/>
  <c r="K684" i="2"/>
  <c r="L684" i="2" s="1"/>
  <c r="K1603" i="2"/>
  <c r="L1603" i="2" s="1"/>
  <c r="K1444" i="2"/>
  <c r="L1444" i="2" s="1"/>
  <c r="K1800" i="2"/>
  <c r="L1800" i="2" s="1"/>
  <c r="K769" i="2"/>
  <c r="L769" i="2" s="1"/>
  <c r="K2202" i="2"/>
  <c r="L2202" i="2" s="1"/>
  <c r="K1165" i="2"/>
  <c r="L1165" i="2" s="1"/>
  <c r="K1977" i="2"/>
  <c r="L1977" i="2" s="1"/>
  <c r="K1502" i="2"/>
  <c r="L1502" i="2" s="1"/>
  <c r="K1124" i="2"/>
  <c r="L1124" i="2" s="1"/>
  <c r="K2255" i="2"/>
  <c r="L2255" i="2" s="1"/>
  <c r="K1221" i="2"/>
  <c r="L1221" i="2" s="1"/>
  <c r="K1752" i="2"/>
  <c r="L1752" i="2" s="1"/>
  <c r="K1750" i="2"/>
  <c r="L1750" i="2" s="1"/>
  <c r="K904" i="2"/>
  <c r="L904" i="2" s="1"/>
  <c r="K2143" i="2"/>
  <c r="L2143" i="2" s="1"/>
  <c r="K1433" i="2"/>
  <c r="L1433" i="2" s="1"/>
  <c r="K1325" i="2"/>
  <c r="L1325" i="2" s="1"/>
  <c r="K1772" i="2"/>
  <c r="L1772" i="2" s="1"/>
  <c r="K1001" i="2"/>
  <c r="L1001" i="2" s="1"/>
  <c r="K1443" i="2"/>
  <c r="L1443" i="2" s="1"/>
  <c r="K1975" i="2"/>
  <c r="L1975" i="2" s="1"/>
  <c r="K1150" i="2"/>
  <c r="L1150" i="2" s="1"/>
  <c r="K960" i="2"/>
  <c r="L960" i="2" s="1"/>
  <c r="K1147" i="2"/>
  <c r="L1147" i="2" s="1"/>
  <c r="K2229" i="2"/>
  <c r="L2229" i="2" s="1"/>
  <c r="K2018" i="2"/>
  <c r="L2018" i="2" s="1"/>
  <c r="K804" i="2"/>
  <c r="L804" i="2" s="1"/>
  <c r="K1935" i="2"/>
  <c r="L1935" i="2" s="1"/>
  <c r="K2044" i="2"/>
  <c r="L2044" i="2" s="1"/>
  <c r="K1840" i="2"/>
  <c r="L1840" i="2" s="1"/>
  <c r="K1516" i="2"/>
  <c r="L1516" i="2" s="1"/>
  <c r="K817" i="2"/>
  <c r="L817" i="2" s="1"/>
  <c r="K2173" i="2"/>
  <c r="L2173" i="2" s="1"/>
  <c r="K2305" i="2"/>
  <c r="L2305" i="2" s="1"/>
  <c r="K819" i="2"/>
  <c r="L819" i="2" s="1"/>
  <c r="K1720" i="2"/>
  <c r="L1720" i="2" s="1"/>
  <c r="K1065" i="2"/>
  <c r="L1065" i="2" s="1"/>
  <c r="K811" i="2"/>
  <c r="L811" i="2" s="1"/>
  <c r="K1129" i="2"/>
  <c r="L1129" i="2" s="1"/>
  <c r="K798" i="2"/>
  <c r="L798" i="2" s="1"/>
  <c r="K831" i="2"/>
  <c r="L831" i="2" s="1"/>
  <c r="K1850" i="2"/>
  <c r="L1850" i="2" s="1"/>
  <c r="K995" i="2"/>
  <c r="L995" i="2" s="1"/>
  <c r="K1833" i="2"/>
  <c r="L1833" i="2" s="1"/>
  <c r="K1389" i="2"/>
  <c r="L1389" i="2" s="1"/>
  <c r="K724" i="2"/>
  <c r="L724" i="2" s="1"/>
  <c r="K1668" i="2"/>
  <c r="L1668" i="2" s="1"/>
  <c r="K1014" i="2"/>
  <c r="L1014" i="2" s="1"/>
  <c r="K1997" i="2"/>
  <c r="L1997" i="2" s="1"/>
  <c r="K2161" i="2"/>
  <c r="L2161" i="2" s="1"/>
  <c r="K1103" i="2"/>
  <c r="L1103" i="2" s="1"/>
  <c r="K1756" i="2"/>
  <c r="L1756" i="2" s="1"/>
  <c r="K1285" i="2"/>
  <c r="L1285" i="2" s="1"/>
  <c r="K1301" i="2"/>
  <c r="L1301" i="2" s="1"/>
  <c r="K2297" i="2"/>
  <c r="L2297" i="2" s="1"/>
  <c r="K1344" i="2"/>
  <c r="L1344" i="2" s="1"/>
  <c r="K2253" i="2"/>
  <c r="L2253" i="2" s="1"/>
  <c r="K2141" i="2"/>
  <c r="L2141" i="2" s="1"/>
  <c r="K1209" i="2"/>
  <c r="L1209" i="2" s="1"/>
  <c r="K1953" i="2"/>
  <c r="L1953" i="2" s="1"/>
  <c r="K2185" i="2"/>
  <c r="L2185" i="2" s="1"/>
  <c r="K909" i="2"/>
  <c r="L909" i="2" s="1"/>
  <c r="K1220" i="2"/>
  <c r="L1220" i="2" s="1"/>
  <c r="K1145" i="2"/>
  <c r="L1145" i="2" s="1"/>
  <c r="K1400" i="2"/>
  <c r="L1400" i="2" s="1"/>
  <c r="K2259" i="2"/>
  <c r="L2259" i="2" s="1"/>
  <c r="K1591" i="2"/>
  <c r="L1591" i="2" s="1"/>
  <c r="K919" i="2"/>
  <c r="L919" i="2" s="1"/>
  <c r="K2193" i="2"/>
  <c r="L2193" i="2" s="1"/>
  <c r="K2216" i="2"/>
  <c r="L2216" i="2" s="1"/>
  <c r="K1146" i="2"/>
  <c r="L1146" i="2" s="1"/>
  <c r="K1405" i="2"/>
  <c r="L1405" i="2" s="1"/>
  <c r="K1926" i="2"/>
  <c r="L1926" i="2" s="1"/>
  <c r="K1051" i="2"/>
  <c r="L1051" i="2" s="1"/>
  <c r="K1298" i="2"/>
  <c r="L1298" i="2" s="1"/>
  <c r="K941" i="2"/>
  <c r="L941" i="2" s="1"/>
  <c r="K2291" i="2"/>
  <c r="L2291" i="2" s="1"/>
  <c r="K642" i="2"/>
  <c r="L642" i="2" s="1"/>
  <c r="K663" i="2"/>
  <c r="L663" i="2" s="1"/>
  <c r="K901" i="2"/>
  <c r="L901" i="2" s="1"/>
  <c r="K1611" i="2"/>
  <c r="L1611" i="2" s="1"/>
  <c r="K996" i="2"/>
  <c r="L996" i="2" s="1"/>
  <c r="K1719" i="2"/>
  <c r="L1719" i="2" s="1"/>
  <c r="K874" i="2"/>
  <c r="L874" i="2" s="1"/>
  <c r="K2132" i="2"/>
  <c r="L2132" i="2" s="1"/>
  <c r="K2290" i="2"/>
  <c r="L2290" i="2" s="1"/>
  <c r="K1610" i="2"/>
  <c r="L1610" i="2" s="1"/>
  <c r="K796" i="2"/>
  <c r="L796" i="2" s="1"/>
  <c r="K1969" i="2"/>
  <c r="L1969" i="2" s="1"/>
  <c r="K1207" i="2"/>
  <c r="L1207" i="2" s="1"/>
  <c r="K2163" i="2"/>
  <c r="L2163" i="2" s="1"/>
  <c r="K1858" i="2"/>
  <c r="L1858" i="2" s="1"/>
  <c r="K1143" i="2"/>
  <c r="L1143" i="2" s="1"/>
  <c r="K2258" i="2"/>
  <c r="L2258" i="2" s="1"/>
  <c r="K1784" i="2"/>
  <c r="L1784" i="2" s="1"/>
  <c r="K1406" i="2"/>
  <c r="L1406" i="2" s="1"/>
  <c r="K1908" i="2"/>
  <c r="L1908" i="2" s="1"/>
  <c r="K754" i="2"/>
  <c r="L754" i="2" s="1"/>
  <c r="K1250" i="2"/>
  <c r="L1250" i="2" s="1"/>
  <c r="K1093" i="2"/>
  <c r="L1093" i="2" s="1"/>
  <c r="K1077" i="2"/>
  <c r="L1077" i="2" s="1"/>
  <c r="K1972" i="2"/>
  <c r="L1972" i="2" s="1"/>
  <c r="K1125" i="2"/>
  <c r="L1125" i="2" s="1"/>
  <c r="K2232" i="2"/>
  <c r="L2232" i="2" s="1"/>
  <c r="K2268" i="2"/>
  <c r="L2268" i="2" s="1"/>
  <c r="K2081" i="2"/>
  <c r="L2081" i="2" s="1"/>
  <c r="K2174" i="2"/>
  <c r="L2174" i="2" s="1"/>
  <c r="K1282" i="2"/>
  <c r="L1282" i="2" s="1"/>
  <c r="K1027" i="2"/>
  <c r="L1027" i="2" s="1"/>
  <c r="K1100" i="2"/>
  <c r="L1100" i="2" s="1"/>
  <c r="K1414" i="2"/>
  <c r="L1414" i="2" s="1"/>
  <c r="K1382" i="2"/>
  <c r="L1382" i="2" s="1"/>
  <c r="K1806" i="2"/>
  <c r="L1806" i="2" s="1"/>
  <c r="K1090" i="2"/>
  <c r="L1090" i="2" s="1"/>
  <c r="K641" i="2"/>
  <c r="L641" i="2" s="1"/>
  <c r="K1071" i="2"/>
  <c r="L1071" i="2" s="1"/>
  <c r="K1450" i="2"/>
  <c r="L1450" i="2" s="1"/>
  <c r="K1486" i="2"/>
  <c r="L1486" i="2" s="1"/>
  <c r="K2095" i="2"/>
  <c r="L2095" i="2" s="1"/>
  <c r="K1528" i="2"/>
  <c r="L1528" i="2" s="1"/>
  <c r="K2307" i="2"/>
  <c r="L2307" i="2" s="1"/>
  <c r="K1563" i="2"/>
  <c r="L1563" i="2" s="1"/>
  <c r="K1349" i="2"/>
  <c r="L1349" i="2" s="1"/>
  <c r="K2043" i="2"/>
  <c r="L2043" i="2" s="1"/>
  <c r="K989" i="2"/>
  <c r="L989" i="2" s="1"/>
  <c r="K1148" i="2"/>
  <c r="L1148" i="2" s="1"/>
  <c r="K1567" i="2"/>
  <c r="L1567" i="2" s="1"/>
  <c r="K747" i="2"/>
  <c r="L747" i="2" s="1"/>
  <c r="K2030" i="2"/>
  <c r="L2030" i="2" s="1"/>
  <c r="K1068" i="2"/>
  <c r="L1068" i="2" s="1"/>
  <c r="K1079" i="2"/>
  <c r="L1079" i="2" s="1"/>
  <c r="K1740" i="2"/>
  <c r="L1740" i="2" s="1"/>
  <c r="K1342" i="2"/>
  <c r="L1342" i="2" s="1"/>
  <c r="K1424" i="2"/>
  <c r="L1424" i="2" s="1"/>
  <c r="K1166" i="2"/>
  <c r="L1166" i="2" s="1"/>
  <c r="K1161" i="2"/>
  <c r="L1161" i="2" s="1"/>
  <c r="K1359" i="2"/>
  <c r="L1359" i="2" s="1"/>
  <c r="K2277" i="2"/>
  <c r="L2277" i="2" s="1"/>
  <c r="K1643" i="2"/>
  <c r="L1643" i="2" s="1"/>
  <c r="K2183" i="2"/>
  <c r="L2183" i="2" s="1"/>
  <c r="K2203" i="2"/>
  <c r="L2203" i="2" s="1"/>
  <c r="K876" i="2"/>
  <c r="L876" i="2" s="1"/>
  <c r="K993" i="2"/>
  <c r="L993" i="2" s="1"/>
  <c r="K2222" i="2"/>
  <c r="L2222" i="2" s="1"/>
  <c r="K1264" i="2"/>
  <c r="L1264" i="2" s="1"/>
  <c r="K1064" i="2"/>
  <c r="L1064" i="2" s="1"/>
  <c r="K2082" i="2"/>
  <c r="L2082" i="2" s="1"/>
  <c r="K655" i="2"/>
  <c r="L655" i="2" s="1"/>
  <c r="K1855" i="2"/>
  <c r="L1855" i="2" s="1"/>
  <c r="K1839" i="2"/>
  <c r="L1839" i="2" s="1"/>
  <c r="K2103" i="2"/>
  <c r="L2103" i="2" s="1"/>
  <c r="K2149" i="2"/>
  <c r="L2149" i="2" s="1"/>
  <c r="K652" i="2"/>
  <c r="L652" i="2" s="1"/>
  <c r="K1954" i="2"/>
  <c r="L1954" i="2" s="1"/>
  <c r="K1829" i="2"/>
  <c r="L1829" i="2" s="1"/>
  <c r="K1128" i="2"/>
  <c r="L1128" i="2" s="1"/>
  <c r="M1853" i="2"/>
  <c r="K1853" i="2"/>
  <c r="L1853" i="2" s="1"/>
  <c r="K2263" i="2"/>
  <c r="L2263" i="2" s="1"/>
  <c r="K2074" i="2"/>
  <c r="L2074" i="2" s="1"/>
  <c r="K1968" i="2"/>
  <c r="L1968" i="2" s="1"/>
  <c r="K1730" i="2"/>
  <c r="L1730" i="2" s="1"/>
  <c r="K1503" i="2"/>
  <c r="L1503" i="2" s="1"/>
  <c r="K1765" i="2"/>
  <c r="L1765" i="2" s="1"/>
  <c r="K1809" i="2"/>
  <c r="L1809" i="2" s="1"/>
  <c r="K682" i="2"/>
  <c r="L682" i="2" s="1"/>
  <c r="K2003" i="2"/>
  <c r="L2003" i="2" s="1"/>
  <c r="K872" i="2"/>
  <c r="L872" i="2" s="1"/>
  <c r="K1229" i="2"/>
  <c r="L1229" i="2" s="1"/>
  <c r="K608" i="2"/>
  <c r="L608" i="2" s="1"/>
  <c r="K885" i="2"/>
  <c r="L885" i="2" s="1"/>
  <c r="K1601" i="2"/>
  <c r="L1601" i="2" s="1"/>
  <c r="K2047" i="2"/>
  <c r="L2047" i="2" s="1"/>
  <c r="K671" i="2"/>
  <c r="L671" i="2" s="1"/>
  <c r="K1069" i="2"/>
  <c r="L1069" i="2" s="1"/>
  <c r="K1464" i="2"/>
  <c r="L1464" i="2" s="1"/>
  <c r="K1789" i="2"/>
  <c r="L1789" i="2" s="1"/>
  <c r="K1976" i="2"/>
  <c r="L1976" i="2" s="1"/>
  <c r="K947" i="2"/>
  <c r="L947" i="2" s="1"/>
  <c r="K1713" i="2"/>
  <c r="L1713" i="2" s="1"/>
  <c r="K937" i="2"/>
  <c r="L937" i="2" s="1"/>
  <c r="M1084" i="2"/>
  <c r="K1084" i="2"/>
  <c r="L1084" i="2" s="1"/>
  <c r="K2181" i="2"/>
  <c r="L2181" i="2" s="1"/>
  <c r="K1814" i="2"/>
  <c r="L1814" i="2" s="1"/>
  <c r="K1179" i="2"/>
  <c r="L1179" i="2" s="1"/>
  <c r="K1395" i="2"/>
  <c r="L1395" i="2" s="1"/>
  <c r="K1114" i="2"/>
  <c r="L1114" i="2" s="1"/>
  <c r="K1083" i="2"/>
  <c r="L1083" i="2" s="1"/>
  <c r="M2220" i="2"/>
  <c r="K2220" i="2"/>
  <c r="L2220" i="2" s="1"/>
  <c r="K664" i="2"/>
  <c r="L664" i="2" s="1"/>
  <c r="K775" i="2"/>
  <c r="L775" i="2" s="1"/>
  <c r="K620" i="2"/>
  <c r="L620" i="2" s="1"/>
  <c r="K627" i="2"/>
  <c r="L627" i="2" s="1"/>
  <c r="M1852" i="2"/>
  <c r="K1852" i="2"/>
  <c r="L1852" i="2" s="1"/>
  <c r="M845" i="2"/>
  <c r="K845" i="2"/>
  <c r="L845" i="2" s="1"/>
  <c r="M1566" i="2"/>
  <c r="K1566" i="2"/>
  <c r="L1566" i="2" s="1"/>
  <c r="M1099" i="2"/>
  <c r="K1099" i="2"/>
  <c r="L1099" i="2" s="1"/>
  <c r="M750" i="2"/>
  <c r="K750" i="2"/>
  <c r="L750" i="2" s="1"/>
  <c r="M1922" i="2"/>
  <c r="K1922" i="2"/>
  <c r="L1922" i="2" s="1"/>
  <c r="M2300" i="2"/>
  <c r="K2300" i="2"/>
  <c r="L2300" i="2" s="1"/>
  <c r="M949" i="2"/>
  <c r="K949" i="2"/>
  <c r="L949" i="2" s="1"/>
  <c r="L69" i="2" l="1"/>
  <c r="M69" i="2" s="1"/>
  <c r="L77" i="2"/>
  <c r="M77" i="2" s="1"/>
  <c r="L85" i="2"/>
  <c r="M85" i="2" s="1"/>
  <c r="L101" i="2"/>
  <c r="M101" i="2" s="1"/>
  <c r="L113" i="2"/>
  <c r="M113" i="2" s="1"/>
  <c r="L54" i="2"/>
  <c r="M54" i="2" s="1"/>
  <c r="L110" i="2"/>
  <c r="M110" i="2" s="1"/>
  <c r="L117" i="2"/>
  <c r="M117" i="2" s="1"/>
  <c r="L67" i="2"/>
  <c r="M67" i="2" s="1"/>
  <c r="L83" i="2"/>
  <c r="M83" i="2" s="1"/>
  <c r="L99" i="2"/>
  <c r="M99" i="2" s="1"/>
  <c r="L60" i="2"/>
  <c r="M60" i="2" s="1"/>
  <c r="L64" i="2"/>
  <c r="M64" i="2" s="1"/>
  <c r="L76" i="2"/>
  <c r="M76" i="2" s="1"/>
  <c r="L80" i="2"/>
  <c r="M80" i="2" s="1"/>
  <c r="L111" i="2"/>
  <c r="M111" i="2" s="1"/>
  <c r="L108" i="2"/>
  <c r="M108" i="2" s="1"/>
  <c r="L112" i="2"/>
  <c r="M112" i="2" s="1"/>
  <c r="L56" i="2"/>
  <c r="M56" i="2" s="1"/>
  <c r="L63" i="2"/>
  <c r="M63" i="2" s="1"/>
  <c r="L86" i="2"/>
  <c r="M86" i="2" s="1"/>
  <c r="L93" i="2"/>
  <c r="M93" i="2" s="1"/>
  <c r="L105" i="2"/>
  <c r="M105" i="2" s="1"/>
  <c r="L116" i="2"/>
  <c r="M116" i="2" s="1"/>
  <c r="L57" i="2"/>
  <c r="M57" i="2" s="1"/>
  <c r="L68" i="2"/>
  <c r="M68" i="2" s="1"/>
  <c r="L72" i="2"/>
  <c r="M72" i="2" s="1"/>
  <c r="L79" i="2"/>
  <c r="M79" i="2" s="1"/>
  <c r="L102" i="2"/>
  <c r="M102" i="2" s="1"/>
  <c r="L109" i="2"/>
  <c r="M109" i="2" s="1"/>
  <c r="L61" i="2"/>
  <c r="M61" i="2" s="1"/>
  <c r="L73" i="2"/>
  <c r="M73" i="2" s="1"/>
  <c r="L84" i="2"/>
  <c r="M84" i="2" s="1"/>
  <c r="L88" i="2"/>
  <c r="M88" i="2" s="1"/>
  <c r="L95" i="2"/>
  <c r="M95" i="2" s="1"/>
  <c r="L62" i="2"/>
  <c r="M62" i="2" s="1"/>
  <c r="L81" i="2"/>
  <c r="M81" i="2" s="1"/>
  <c r="L92" i="2"/>
  <c r="M92" i="2" s="1"/>
  <c r="L96" i="2"/>
  <c r="M96" i="2" s="1"/>
  <c r="L70" i="2"/>
  <c r="M70" i="2" s="1"/>
  <c r="L89" i="2"/>
  <c r="M89" i="2" s="1"/>
  <c r="L100" i="2"/>
  <c r="M100" i="2" s="1"/>
  <c r="L104" i="2"/>
  <c r="M104" i="2" s="1"/>
  <c r="L58" i="2"/>
  <c r="M58" i="2" s="1"/>
  <c r="L66" i="2"/>
  <c r="M66" i="2" s="1"/>
  <c r="L74" i="2"/>
  <c r="M74" i="2" s="1"/>
  <c r="L82" i="2"/>
  <c r="M82" i="2" s="1"/>
  <c r="L90" i="2"/>
  <c r="M90" i="2" s="1"/>
  <c r="L98" i="2"/>
  <c r="M98" i="2" s="1"/>
  <c r="L106" i="2"/>
  <c r="M106" i="2" s="1"/>
  <c r="L114" i="2"/>
  <c r="M114" i="2" s="1"/>
  <c r="L357" i="2"/>
  <c r="M357" i="2" s="1"/>
  <c r="L360" i="2"/>
  <c r="M360" i="2" s="1"/>
  <c r="L296" i="2"/>
  <c r="M296" i="2" s="1"/>
  <c r="L286" i="2"/>
  <c r="M286" i="2" s="1"/>
  <c r="L345" i="2"/>
  <c r="M345" i="2" s="1"/>
  <c r="M880" i="2"/>
  <c r="M2150" i="2"/>
  <c r="M2103" i="2"/>
  <c r="M1414" i="2"/>
  <c r="M1220" i="2"/>
  <c r="M1516" i="2"/>
  <c r="M1296" i="2"/>
  <c r="M1943" i="2"/>
  <c r="M2026" i="2"/>
  <c r="M970" i="2"/>
  <c r="M1255" i="2"/>
  <c r="M1055" i="2"/>
  <c r="M1035" i="2"/>
  <c r="M620" i="2"/>
  <c r="M1976" i="2"/>
  <c r="M1730" i="2"/>
  <c r="M1064" i="2"/>
  <c r="M1068" i="2"/>
  <c r="M1090" i="2"/>
  <c r="M754" i="2"/>
  <c r="M996" i="2"/>
  <c r="M2259" i="2"/>
  <c r="M2161" i="2"/>
  <c r="M2305" i="2"/>
  <c r="M1772" i="2"/>
  <c r="M2114" i="2"/>
  <c r="M1898" i="2"/>
  <c r="M1693" i="2"/>
  <c r="M1217" i="2"/>
  <c r="M1538" i="2"/>
  <c r="M961" i="2"/>
  <c r="M1384" i="2"/>
  <c r="M853" i="2"/>
  <c r="M1149" i="2"/>
  <c r="M943" i="2"/>
  <c r="M2079" i="2"/>
  <c r="M792" i="2"/>
  <c r="M2124" i="2"/>
  <c r="M741" i="2"/>
  <c r="M1918" i="2"/>
  <c r="M1036" i="2"/>
  <c r="M1008" i="2"/>
  <c r="M1413" i="2"/>
  <c r="M1091" i="2"/>
  <c r="M1919" i="2"/>
  <c r="M809" i="2"/>
  <c r="M2309" i="2"/>
  <c r="M1469" i="2"/>
  <c r="M781" i="2"/>
  <c r="M1058" i="2"/>
  <c r="M2003" i="2"/>
  <c r="M1166" i="2"/>
  <c r="M1784" i="2"/>
  <c r="M2297" i="2"/>
  <c r="M2143" i="2"/>
  <c r="M2032" i="2"/>
  <c r="M2058" i="2"/>
  <c r="M648" i="2"/>
  <c r="M1911" i="2"/>
  <c r="M1982" i="2"/>
  <c r="M1971" i="2"/>
  <c r="M1179" i="2"/>
  <c r="M608" i="2"/>
  <c r="M1954" i="2"/>
  <c r="M2277" i="2"/>
  <c r="M1563" i="2"/>
  <c r="M2081" i="2"/>
  <c r="M1207" i="2"/>
  <c r="M1051" i="2"/>
  <c r="M2141" i="2"/>
  <c r="M1850" i="2"/>
  <c r="M2018" i="2"/>
  <c r="M2255" i="2"/>
  <c r="M1444" i="2"/>
  <c r="M2242" i="2"/>
  <c r="M1206" i="2"/>
  <c r="M1665" i="2"/>
  <c r="M751" i="2"/>
  <c r="M841" i="2"/>
  <c r="M1350" i="2"/>
  <c r="M1487" i="2"/>
  <c r="M1771" i="2"/>
  <c r="M860" i="2"/>
  <c r="M956" i="2"/>
  <c r="M2224" i="2"/>
  <c r="M1465" i="2"/>
  <c r="M1182" i="2"/>
  <c r="M1002" i="2"/>
  <c r="M640" i="2"/>
  <c r="M2234" i="2"/>
  <c r="M1018" i="2"/>
  <c r="M604" i="2"/>
  <c r="M1703" i="2"/>
  <c r="M1554" i="2"/>
  <c r="M1096" i="2"/>
  <c r="M1075" i="2"/>
  <c r="M631" i="2"/>
  <c r="M1193" i="2"/>
  <c r="M1769" i="2"/>
  <c r="M2312" i="2"/>
  <c r="M993" i="2"/>
  <c r="M1125" i="2"/>
  <c r="M1146" i="2"/>
  <c r="M960" i="2"/>
  <c r="M1407" i="2"/>
  <c r="M658" i="2"/>
  <c r="M632" i="2"/>
  <c r="M1781" i="2"/>
  <c r="M1770" i="2"/>
  <c r="M2254" i="2"/>
  <c r="M2165" i="2"/>
  <c r="M923" i="2"/>
  <c r="M1092" i="2"/>
  <c r="M944" i="2"/>
  <c r="M1539" i="2"/>
  <c r="M1799" i="2"/>
  <c r="M1107" i="2"/>
  <c r="M2187" i="2"/>
  <c r="M1729" i="2"/>
  <c r="M1626" i="2"/>
  <c r="M793" i="2"/>
  <c r="M1619" i="2"/>
  <c r="M756" i="2"/>
  <c r="M667" i="2"/>
  <c r="M665" i="2"/>
  <c r="M2206" i="2"/>
  <c r="M1573" i="2"/>
  <c r="M1637" i="2"/>
  <c r="M1048" i="2"/>
  <c r="M1504" i="2"/>
  <c r="M1549" i="2"/>
  <c r="M1510" i="2"/>
  <c r="M920" i="2"/>
  <c r="M2260" i="2"/>
  <c r="M1506" i="2"/>
  <c r="M1565" i="2"/>
  <c r="M1440" i="2"/>
  <c r="M1698" i="2"/>
  <c r="M606" i="2"/>
  <c r="M2118" i="2"/>
  <c r="M1524" i="2"/>
  <c r="M1446" i="2"/>
  <c r="M1958" i="2"/>
  <c r="M1106" i="2"/>
  <c r="M1904" i="2"/>
  <c r="M963" i="2"/>
  <c r="M2146" i="2"/>
  <c r="M805" i="2"/>
  <c r="M2123" i="2"/>
  <c r="M1137" i="2"/>
  <c r="M1677" i="2"/>
  <c r="M748" i="2"/>
  <c r="M2117" i="2"/>
  <c r="M1069" i="2"/>
  <c r="M1567" i="2"/>
  <c r="M1610" i="2"/>
  <c r="M1668" i="2"/>
  <c r="M1977" i="2"/>
  <c r="M1512" i="2"/>
  <c r="M1356" i="2"/>
  <c r="M962" i="2"/>
  <c r="M1774" i="2"/>
  <c r="M1794" i="2"/>
  <c r="M1726" i="2"/>
  <c r="M1717" i="2"/>
  <c r="M1599" i="2"/>
  <c r="M1112" i="2"/>
  <c r="M2063" i="2"/>
  <c r="M1280" i="2"/>
  <c r="M954" i="2"/>
  <c r="M2233" i="2"/>
  <c r="M2112" i="2"/>
  <c r="M1780" i="2"/>
  <c r="M1159" i="2"/>
  <c r="M2237" i="2"/>
  <c r="M2073" i="2"/>
  <c r="M934" i="2"/>
  <c r="M1425" i="2"/>
  <c r="M1386" i="2"/>
  <c r="M1560" i="2"/>
  <c r="M1320" i="2"/>
  <c r="M2122" i="2"/>
  <c r="M1227" i="2"/>
  <c r="M707" i="2"/>
  <c r="M1427" i="2"/>
  <c r="M791" i="2"/>
  <c r="M1009" i="2"/>
  <c r="M816" i="2"/>
  <c r="M1965" i="2"/>
  <c r="M1259" i="2"/>
  <c r="M967" i="2"/>
  <c r="M1647" i="2"/>
  <c r="M2251" i="2"/>
  <c r="M1998" i="2"/>
  <c r="M1862" i="2"/>
  <c r="M2020" i="2"/>
  <c r="M2031" i="2"/>
  <c r="M1845" i="2"/>
  <c r="M799" i="2"/>
  <c r="M1928" i="2"/>
  <c r="M2263" i="2"/>
  <c r="M2095" i="2"/>
  <c r="M663" i="2"/>
  <c r="M1129" i="2"/>
  <c r="M2314" i="2"/>
  <c r="M986" i="2"/>
  <c r="M1811" i="2"/>
  <c r="M924" i="2"/>
  <c r="M720" i="2"/>
  <c r="M625" i="2"/>
  <c r="M1533" i="2"/>
  <c r="M2049" i="2"/>
  <c r="M2262" i="2"/>
  <c r="M1454" i="2"/>
  <c r="M1452" i="2"/>
  <c r="M1231" i="2"/>
  <c r="M668" i="2"/>
  <c r="M2261" i="2"/>
  <c r="M899" i="2"/>
  <c r="M777" i="2"/>
  <c r="M820" i="2"/>
  <c r="M2230" i="2"/>
  <c r="M1656" i="2"/>
  <c r="M1927" i="2"/>
  <c r="M1170" i="2"/>
  <c r="M1856" i="2"/>
  <c r="M2282" i="2"/>
  <c r="M1655" i="2"/>
  <c r="M2298" i="2"/>
  <c r="M1198" i="2"/>
  <c r="M1472" i="2"/>
  <c r="M2226" i="2"/>
  <c r="M1787" i="2"/>
  <c r="M879" i="2"/>
  <c r="M2096" i="2"/>
  <c r="M1955" i="2"/>
  <c r="M661" i="2"/>
  <c r="M705" i="2"/>
  <c r="M1679" i="2"/>
  <c r="M1821" i="2"/>
  <c r="M2038" i="2"/>
  <c r="M1902" i="2"/>
  <c r="M1415" i="2"/>
  <c r="M1571" i="2"/>
  <c r="M1337" i="2"/>
  <c r="M1879" i="2"/>
  <c r="M870" i="2"/>
  <c r="M1029" i="2"/>
  <c r="M1564" i="2"/>
  <c r="M1281" i="2"/>
  <c r="M864" i="2"/>
  <c r="M639" i="2"/>
  <c r="M603" i="2"/>
  <c r="M855" i="2"/>
  <c r="M1854" i="2"/>
  <c r="M1513" i="2"/>
  <c r="M1347" i="2"/>
  <c r="M1378" i="2"/>
  <c r="M1899" i="2"/>
  <c r="M779" i="2"/>
  <c r="M1239" i="2"/>
  <c r="M2219" i="2"/>
  <c r="M1063" i="2"/>
  <c r="M895" i="2"/>
  <c r="M1361" i="2"/>
  <c r="M876" i="2"/>
  <c r="M1486" i="2"/>
  <c r="M1972" i="2"/>
  <c r="M642" i="2"/>
  <c r="M909" i="2"/>
  <c r="M811" i="2"/>
  <c r="M904" i="2"/>
  <c r="M1795" i="2"/>
  <c r="M917" i="2"/>
  <c r="M660" i="2"/>
  <c r="M776" i="2"/>
  <c r="M2256" i="2"/>
  <c r="M1914" i="2"/>
  <c r="M1225" i="2"/>
  <c r="M687" i="2"/>
  <c r="M2139" i="2"/>
  <c r="M703" i="2"/>
  <c r="M1651" i="2"/>
  <c r="M735" i="2"/>
  <c r="M1025" i="2"/>
  <c r="M1183" i="2"/>
  <c r="M2004" i="2"/>
  <c r="M1317" i="2"/>
  <c r="M1391" i="2"/>
  <c r="M2151" i="2"/>
  <c r="M1548" i="2"/>
  <c r="M1292" i="2"/>
  <c r="M2194" i="2"/>
  <c r="M890" i="2"/>
  <c r="M1086" i="2"/>
  <c r="M1013" i="2"/>
  <c r="M843" i="2"/>
  <c r="M2197" i="2"/>
  <c r="M712" i="2"/>
  <c r="M1355" i="2"/>
  <c r="M1288" i="2"/>
  <c r="M1364" i="2"/>
  <c r="M1530" i="2"/>
  <c r="M757" i="2"/>
  <c r="M1759" i="2"/>
  <c r="M2027" i="2"/>
  <c r="M1208" i="2"/>
  <c r="M2189" i="2"/>
  <c r="M1653" i="2"/>
  <c r="M1370" i="2"/>
  <c r="M689" i="2"/>
  <c r="M1991" i="2"/>
  <c r="M2016" i="2"/>
  <c r="M1226" i="2"/>
  <c r="M1917" i="2"/>
  <c r="M991" i="2"/>
  <c r="M666" i="2"/>
  <c r="M1463" i="2"/>
  <c r="M1966" i="2"/>
  <c r="M2209" i="2"/>
  <c r="M1681" i="2"/>
  <c r="M1590" i="2"/>
  <c r="M2245" i="2"/>
  <c r="M1989" i="2"/>
  <c r="M1986" i="2"/>
  <c r="M810" i="2"/>
  <c r="M1360" i="2"/>
  <c r="M1881" i="2"/>
  <c r="M622" i="2"/>
  <c r="M785" i="2"/>
  <c r="M2182" i="2"/>
  <c r="M1011" i="2"/>
  <c r="M1633" i="2"/>
  <c r="M1462" i="2"/>
  <c r="M2053" i="2"/>
  <c r="M1494" i="2"/>
  <c r="M1376" i="2"/>
  <c r="M1236" i="2"/>
  <c r="M1683" i="2"/>
  <c r="M1674" i="2"/>
  <c r="M1228" i="2"/>
  <c r="M937" i="2"/>
  <c r="M989" i="2"/>
  <c r="M1027" i="2"/>
  <c r="M2132" i="2"/>
  <c r="M2193" i="2"/>
  <c r="M1389" i="2"/>
  <c r="M1750" i="2"/>
  <c r="M969" i="2"/>
  <c r="M1738" i="2"/>
  <c r="M1915" i="2"/>
  <c r="M654" i="2"/>
  <c r="M1371" i="2"/>
  <c r="M2257" i="2"/>
  <c r="M1305" i="2"/>
  <c r="M952" i="2"/>
  <c r="M1779" i="2"/>
  <c r="M2321" i="2"/>
  <c r="M676" i="2"/>
  <c r="M1474" i="2"/>
  <c r="M1974" i="2"/>
  <c r="M1158" i="2"/>
  <c r="M2284" i="2"/>
  <c r="M851" i="2"/>
  <c r="M858" i="2"/>
  <c r="M1076" i="2"/>
  <c r="M2051" i="2"/>
  <c r="M2072" i="2"/>
  <c r="M951" i="2"/>
  <c r="M1832" i="2"/>
  <c r="M818" i="2"/>
  <c r="M1114" i="2"/>
  <c r="M1601" i="2"/>
  <c r="M1128" i="2"/>
  <c r="M2183" i="2"/>
  <c r="M1071" i="2"/>
  <c r="M1093" i="2"/>
  <c r="M941" i="2"/>
  <c r="M1953" i="2"/>
  <c r="M1720" i="2"/>
  <c r="M1443" i="2"/>
  <c r="M912" i="2"/>
  <c r="M721" i="2"/>
  <c r="M669" i="2"/>
  <c r="M1735" i="2"/>
  <c r="M1838" i="2"/>
  <c r="M854" i="2"/>
  <c r="M1020" i="2"/>
  <c r="M2085" i="2"/>
  <c r="M833" i="2"/>
  <c r="M834" i="2"/>
  <c r="M1778" i="2"/>
  <c r="M1518" i="2"/>
  <c r="M2272" i="2"/>
  <c r="M1313" i="2"/>
  <c r="M807" i="2"/>
  <c r="M797" i="2"/>
  <c r="M1383" i="2"/>
  <c r="M1654" i="2"/>
  <c r="M1623" i="2"/>
  <c r="M1332" i="2"/>
  <c r="M1105" i="2"/>
  <c r="M2069" i="2"/>
  <c r="M1884" i="2"/>
  <c r="M999" i="2"/>
  <c r="M1122" i="2"/>
  <c r="M902" i="2"/>
  <c r="M2129" i="2"/>
  <c r="M1135" i="2"/>
  <c r="M1557" i="2"/>
  <c r="M1442" i="2"/>
  <c r="M2155" i="2"/>
  <c r="M2121" i="2"/>
  <c r="M869" i="2"/>
  <c r="M2180" i="2"/>
  <c r="M1555" i="2"/>
  <c r="M936" i="2"/>
  <c r="M1786" i="2"/>
  <c r="M1072" i="2"/>
  <c r="M1507" i="2"/>
  <c r="M2066" i="2"/>
  <c r="M1043" i="2"/>
  <c r="M1482" i="2"/>
  <c r="M1022" i="2"/>
  <c r="M1945" i="2"/>
  <c r="M1873" i="2"/>
  <c r="M2098" i="2"/>
  <c r="M1322" i="2"/>
  <c r="M1235" i="2"/>
  <c r="M1141" i="2"/>
  <c r="M610" i="2"/>
  <c r="M788" i="2"/>
  <c r="M681" i="2"/>
  <c r="M605" i="2"/>
  <c r="M795" i="2"/>
  <c r="M1931" i="2"/>
  <c r="M2166" i="2"/>
  <c r="M1399" i="2"/>
  <c r="M1490" i="2"/>
  <c r="M1057" i="2"/>
  <c r="M1624" i="2"/>
  <c r="M1910" i="2"/>
  <c r="M2286" i="2"/>
  <c r="M1293" i="2"/>
  <c r="M763" i="2"/>
  <c r="M1357" i="2"/>
  <c r="M1352" i="2"/>
  <c r="M1073" i="2"/>
  <c r="M765" i="2"/>
  <c r="M1631" i="2"/>
  <c r="M1162" i="2"/>
  <c r="M1660" i="2"/>
  <c r="M2136" i="2"/>
  <c r="M1451" i="2"/>
  <c r="M1163" i="2"/>
  <c r="M849" i="2"/>
  <c r="M686" i="2"/>
  <c r="M1108" i="2"/>
  <c r="M1783" i="2"/>
  <c r="M1050" i="2"/>
  <c r="M1138" i="2"/>
  <c r="M1418" i="2"/>
  <c r="M1117" i="2"/>
  <c r="M1562" i="2"/>
  <c r="M740" i="2"/>
  <c r="M1481" i="2"/>
  <c r="M1844" i="2"/>
  <c r="M2213" i="2"/>
  <c r="M1803" i="2"/>
  <c r="M1509" i="2"/>
  <c r="M1682" i="2"/>
  <c r="M1049" i="2"/>
  <c r="M1111" i="2"/>
  <c r="M1156" i="2"/>
  <c r="M2178" i="2"/>
  <c r="M2046" i="2"/>
  <c r="M2157" i="2"/>
  <c r="M1240" i="2"/>
  <c r="M1924" i="2"/>
  <c r="M1508" i="2"/>
  <c r="M1618" i="2"/>
  <c r="M1725" i="2"/>
  <c r="M1181" i="2"/>
  <c r="M1964" i="2"/>
  <c r="M2059" i="2"/>
  <c r="M627" i="2"/>
  <c r="M1395" i="2"/>
  <c r="M947" i="2"/>
  <c r="M885" i="2"/>
  <c r="M1503" i="2"/>
  <c r="M1829" i="2"/>
  <c r="M2082" i="2"/>
  <c r="M1643" i="2"/>
  <c r="M1079" i="2"/>
  <c r="M1349" i="2"/>
  <c r="M641" i="2"/>
  <c r="M2174" i="2"/>
  <c r="M1250" i="2"/>
  <c r="M2163" i="2"/>
  <c r="M1719" i="2"/>
  <c r="M1298" i="2"/>
  <c r="M1591" i="2"/>
  <c r="M1209" i="2"/>
  <c r="M1103" i="2"/>
  <c r="M995" i="2"/>
  <c r="M819" i="2"/>
  <c r="M804" i="2"/>
  <c r="M1001" i="2"/>
  <c r="M1221" i="2"/>
  <c r="M1800" i="2"/>
  <c r="M908" i="2"/>
  <c r="M1630" i="2"/>
  <c r="M1470" i="2"/>
  <c r="M1526" i="2"/>
  <c r="M1078" i="2"/>
  <c r="M2208" i="2"/>
  <c r="M1620" i="2"/>
  <c r="M2144" i="2"/>
  <c r="M2207" i="2"/>
  <c r="M1589" i="2"/>
  <c r="M2064" i="2"/>
  <c r="M2269" i="2"/>
  <c r="M1365" i="2"/>
  <c r="M1134" i="2"/>
  <c r="M1118" i="2"/>
  <c r="M2014" i="2"/>
  <c r="M2077" i="2"/>
  <c r="M1074" i="2"/>
  <c r="M1396" i="2"/>
  <c r="M867" i="2"/>
  <c r="M812" i="2"/>
  <c r="M1746" i="2"/>
  <c r="M1520" i="2"/>
  <c r="M611" i="2"/>
  <c r="M1790" i="2"/>
  <c r="M1120" i="2"/>
  <c r="M1521" i="2"/>
  <c r="M2199" i="2"/>
  <c r="M971" i="2"/>
  <c r="M1254" i="2"/>
  <c r="M1714" i="2"/>
  <c r="M2080" i="2"/>
  <c r="M848" i="2"/>
  <c r="M2223" i="2"/>
  <c r="M1920" i="2"/>
  <c r="M1488" i="2"/>
  <c r="M1568" i="2"/>
  <c r="M2301" i="2"/>
  <c r="M1385" i="2"/>
  <c r="M1004" i="2"/>
  <c r="M2086" i="2"/>
  <c r="M1438" i="2"/>
  <c r="M857" i="2"/>
  <c r="M1642" i="2"/>
  <c r="M977" i="2"/>
  <c r="M1580" i="2"/>
  <c r="M2319" i="2"/>
  <c r="M2317" i="2"/>
  <c r="M1434" i="2"/>
  <c r="M1808" i="2"/>
  <c r="M2160" i="2"/>
  <c r="M2285" i="2"/>
  <c r="M1422" i="2"/>
  <c r="M1675" i="2"/>
  <c r="M1187" i="2"/>
  <c r="M1367" i="2"/>
  <c r="M911" i="2"/>
  <c r="M1732" i="2"/>
  <c r="M2055" i="2"/>
  <c r="M649" i="2"/>
  <c r="M1689" i="2"/>
  <c r="M968" i="2"/>
  <c r="M2315" i="2"/>
  <c r="M746" i="2"/>
  <c r="M1066" i="2"/>
  <c r="M1420" i="2"/>
  <c r="M1327" i="2"/>
  <c r="M1634" i="2"/>
  <c r="M1540" i="2"/>
  <c r="M2025" i="2"/>
  <c r="M2091" i="2"/>
  <c r="M1849" i="2"/>
  <c r="M674" i="2"/>
  <c r="M1312" i="2"/>
  <c r="M1511" i="2"/>
  <c r="M1289" i="2"/>
  <c r="M2116" i="2"/>
  <c r="M1671" i="2"/>
  <c r="M933" i="2"/>
  <c r="M1343" i="2"/>
  <c r="M1837" i="2"/>
  <c r="M1256" i="2"/>
  <c r="M2152" i="2"/>
  <c r="M1987" i="2"/>
  <c r="M1404" i="2"/>
  <c r="M1846" i="2"/>
  <c r="M1582" i="2"/>
  <c r="M2017" i="2"/>
  <c r="M1363" i="2"/>
  <c r="M910" i="2"/>
  <c r="M1938" i="2"/>
  <c r="M1480" i="2"/>
  <c r="M1706" i="2"/>
  <c r="M1760" i="2"/>
  <c r="M1685" i="2"/>
  <c r="M2293" i="2"/>
  <c r="M1222" i="2"/>
  <c r="M1798" i="2"/>
  <c r="M1652" i="2"/>
  <c r="M1848" i="2"/>
  <c r="M1553" i="2"/>
  <c r="M1569" i="2"/>
  <c r="M2137" i="2"/>
  <c r="M1192" i="2"/>
  <c r="M2205" i="2"/>
  <c r="M1210" i="2"/>
  <c r="M723" i="2"/>
  <c r="M1160" i="2"/>
  <c r="M1411" i="2"/>
  <c r="M1707" i="2"/>
  <c r="M1874" i="2"/>
  <c r="M1358" i="2"/>
  <c r="M1995" i="2"/>
  <c r="M1167" i="2"/>
  <c r="M965" i="2"/>
  <c r="M1733" i="2"/>
  <c r="M2010" i="2"/>
  <c r="M1921" i="2"/>
  <c r="M1993" i="2"/>
  <c r="M888" i="2"/>
  <c r="M894" i="2"/>
  <c r="M1761" i="2"/>
  <c r="M1028" i="2"/>
  <c r="M1126" i="2"/>
  <c r="M653" i="2"/>
  <c r="M1627" i="2"/>
  <c r="M1585" i="2"/>
  <c r="M2093" i="2"/>
  <c r="M638" i="2"/>
  <c r="M1274" i="2"/>
  <c r="M1253" i="2"/>
  <c r="M2252" i="2"/>
  <c r="M1517" i="2"/>
  <c r="M2048" i="2"/>
  <c r="M1534" i="2"/>
  <c r="M905" i="2"/>
  <c r="M814" i="2"/>
  <c r="M758" i="2"/>
  <c r="M1891" i="2"/>
  <c r="M1519" i="2"/>
  <c r="M1136" i="2"/>
  <c r="M1822" i="2"/>
  <c r="M722" i="2"/>
  <c r="M2236" i="2"/>
  <c r="M925" i="2"/>
  <c r="M1060" i="2"/>
  <c r="M711" i="2"/>
  <c r="M1242" i="2"/>
  <c r="M1843" i="2"/>
  <c r="M927" i="2"/>
  <c r="M1597" i="2"/>
  <c r="M1773" i="2"/>
  <c r="M916" i="2"/>
  <c r="M1877" i="2"/>
  <c r="M1283" i="2"/>
  <c r="M616" i="2"/>
  <c r="M2040" i="2"/>
  <c r="M1851" i="2"/>
  <c r="M2041" i="2"/>
  <c r="M678" i="2"/>
  <c r="M1903" i="2"/>
  <c r="M1300" i="2"/>
  <c r="M1657" i="2"/>
  <c r="M1015" i="2"/>
  <c r="M2192" i="2"/>
  <c r="M1984" i="2"/>
  <c r="M1326" i="2"/>
  <c r="M1045" i="2"/>
  <c r="M1290" i="2"/>
  <c r="M2087" i="2"/>
  <c r="M1621" i="2"/>
  <c r="M836" i="2"/>
  <c r="M1692" i="2"/>
  <c r="M1581" i="2"/>
  <c r="M1632" i="2"/>
  <c r="M659" i="2"/>
  <c r="M1697" i="2"/>
  <c r="M1561" i="2"/>
  <c r="M2266" i="2"/>
  <c r="M2241" i="2"/>
  <c r="M1731" i="2"/>
  <c r="M2270" i="2"/>
  <c r="M1408" i="2"/>
  <c r="M2111" i="2"/>
  <c r="M1543" i="2"/>
  <c r="M893" i="2"/>
  <c r="M1237" i="2"/>
  <c r="M863" i="2"/>
  <c r="M2006" i="2"/>
  <c r="M1082" i="2"/>
  <c r="M2221" i="2"/>
  <c r="M1710" i="2"/>
  <c r="M1604" i="2"/>
  <c r="M1180" i="2"/>
  <c r="M1457" i="2"/>
  <c r="M1532" i="2"/>
  <c r="M680" i="2"/>
  <c r="M1662" i="2"/>
  <c r="M688" i="2"/>
  <c r="M2288" i="2"/>
  <c r="M1962" i="2"/>
  <c r="M994" i="2"/>
  <c r="M1909" i="2"/>
  <c r="M1980" i="2"/>
  <c r="M644" i="2"/>
  <c r="M877" i="2"/>
  <c r="M2035" i="2"/>
  <c r="M1537" i="2"/>
  <c r="M1602" i="2"/>
  <c r="M2101" i="2"/>
  <c r="M1432" i="2"/>
  <c r="M744" i="2"/>
  <c r="M1541" i="2"/>
  <c r="M643" i="2"/>
  <c r="M697" i="2"/>
  <c r="M1861" i="2"/>
  <c r="M1669" i="2"/>
  <c r="M958" i="2"/>
  <c r="M2289" i="2"/>
  <c r="M619" i="2"/>
  <c r="M2115" i="2"/>
  <c r="M948" i="2"/>
  <c r="M1319" i="2"/>
  <c r="M1542" i="2"/>
  <c r="M2302" i="2"/>
  <c r="M1658" i="2"/>
  <c r="M1831" i="2"/>
  <c r="M1021" i="2"/>
  <c r="M1046" i="2"/>
  <c r="M615" i="2"/>
  <c r="M1667" i="2"/>
  <c r="M1164" i="2"/>
  <c r="M1330" i="2"/>
  <c r="M1234" i="2"/>
  <c r="M1421" i="2"/>
  <c r="M628" i="2"/>
  <c r="M618" i="2"/>
  <c r="M1131" i="2"/>
  <c r="M1245" i="2"/>
  <c r="M1882" i="2"/>
  <c r="M1636" i="2"/>
  <c r="M1635" i="2"/>
  <c r="M918" i="2"/>
  <c r="M1033" i="2"/>
  <c r="M1885" i="2"/>
  <c r="M1496" i="2"/>
  <c r="M2156" i="2"/>
  <c r="M1062" i="2"/>
  <c r="M2274" i="2"/>
  <c r="M764" i="2"/>
  <c r="M1932" i="2"/>
  <c r="M1053" i="2"/>
  <c r="M1596" i="2"/>
  <c r="M717" i="2"/>
  <c r="M1339" i="2"/>
  <c r="M1398" i="2"/>
  <c r="M1142" i="2"/>
  <c r="M847" i="2"/>
  <c r="M988" i="2"/>
  <c r="M1680" i="2"/>
  <c r="M1805" i="2"/>
  <c r="M1351" i="2"/>
  <c r="M2217" i="2"/>
  <c r="M1711" i="2"/>
  <c r="M1788" i="2"/>
  <c r="M1493" i="2"/>
  <c r="M727" i="2"/>
  <c r="M1552" i="2"/>
  <c r="M1883" i="2"/>
  <c r="M1546" i="2"/>
  <c r="M1321" i="2"/>
  <c r="M1375" i="2"/>
  <c r="M2110" i="2"/>
  <c r="M1244" i="2"/>
  <c r="M1588" i="2"/>
  <c r="M2188" i="2"/>
  <c r="M1715" i="2"/>
  <c r="M1996" i="2"/>
  <c r="M2106" i="2"/>
  <c r="M1459" i="2"/>
  <c r="M1010" i="2"/>
  <c r="M973" i="2"/>
  <c r="M1374" i="2"/>
  <c r="M775" i="2"/>
  <c r="M1814" i="2"/>
  <c r="M1789" i="2"/>
  <c r="M1229" i="2"/>
  <c r="M1968" i="2"/>
  <c r="M652" i="2"/>
  <c r="M1264" i="2"/>
  <c r="M1359" i="2"/>
  <c r="M2030" i="2"/>
  <c r="M2307" i="2"/>
  <c r="M1806" i="2"/>
  <c r="M2268" i="2"/>
  <c r="M1908" i="2"/>
  <c r="M1969" i="2"/>
  <c r="M1611" i="2"/>
  <c r="M1926" i="2"/>
  <c r="M1400" i="2"/>
  <c r="M2253" i="2"/>
  <c r="M1997" i="2"/>
  <c r="M831" i="2"/>
  <c r="M2173" i="2"/>
  <c r="M2229" i="2"/>
  <c r="M1325" i="2"/>
  <c r="M1124" i="2"/>
  <c r="M1603" i="2"/>
  <c r="M1178" i="2"/>
  <c r="M821" i="2"/>
  <c r="M1089" i="2"/>
  <c r="M800" i="2"/>
  <c r="M1215" i="2"/>
  <c r="M1368" i="2"/>
  <c r="M1085" i="2"/>
  <c r="M1744" i="2"/>
  <c r="M2061" i="2"/>
  <c r="M614" i="2"/>
  <c r="M1736" i="2"/>
  <c r="M695" i="2"/>
  <c r="M1985" i="2"/>
  <c r="M2011" i="2"/>
  <c r="M1492" i="2"/>
  <c r="M1748" i="2"/>
  <c r="M1169" i="2"/>
  <c r="M1311" i="2"/>
  <c r="M743" i="2"/>
  <c r="M1038" i="2"/>
  <c r="M938" i="2"/>
  <c r="M662" i="2"/>
  <c r="M1948" i="2"/>
  <c r="M878" i="2"/>
  <c r="M1723" i="2"/>
  <c r="M782" i="2"/>
  <c r="M1907" i="2"/>
  <c r="M1294" i="2"/>
  <c r="M1275" i="2"/>
  <c r="M2249" i="2"/>
  <c r="M1501" i="2"/>
  <c r="M945" i="2"/>
  <c r="M761" i="2"/>
  <c r="M2167" i="2"/>
  <c r="M829" i="2"/>
  <c r="M1348" i="2"/>
  <c r="M719" i="2"/>
  <c r="M1042" i="2"/>
  <c r="M1188" i="2"/>
  <c r="M1556" i="2"/>
  <c r="M2067" i="2"/>
  <c r="M1445" i="2"/>
  <c r="M2090" i="2"/>
  <c r="M1608" i="2"/>
  <c r="M1104" i="2"/>
  <c r="M2089" i="2"/>
  <c r="M964" i="2"/>
  <c r="M1473" i="2"/>
  <c r="M2042" i="2"/>
  <c r="M1813" i="2"/>
  <c r="M1436" i="2"/>
  <c r="M2153" i="2"/>
  <c r="M1341" i="2"/>
  <c r="M1816" i="2"/>
  <c r="M1828" i="2"/>
  <c r="M1767" i="2"/>
  <c r="M1724" i="2"/>
  <c r="M1287" i="2"/>
  <c r="M1949" i="2"/>
  <c r="M1475" i="2"/>
  <c r="M1397" i="2"/>
  <c r="M801" i="2"/>
  <c r="M1835" i="2"/>
  <c r="M950" i="2"/>
  <c r="M1544" i="2"/>
  <c r="M1466" i="2"/>
  <c r="M1387" i="2"/>
  <c r="M2264" i="2"/>
  <c r="M1819" i="2"/>
  <c r="M1266" i="2"/>
  <c r="M1929" i="2"/>
  <c r="M1747" i="2"/>
  <c r="M1529" i="2"/>
  <c r="M2028" i="2"/>
  <c r="M928" i="2"/>
  <c r="M1059" i="2"/>
  <c r="M1295" i="2"/>
  <c r="M2128" i="2"/>
  <c r="M1893" i="2"/>
  <c r="M1983" i="2"/>
  <c r="M1097" i="2"/>
  <c r="M1963" i="2"/>
  <c r="M1030" i="2"/>
  <c r="M774" i="2"/>
  <c r="M2088" i="2"/>
  <c r="M1199" i="2"/>
  <c r="M755" i="2"/>
  <c r="M972" i="2"/>
  <c r="M2310" i="2"/>
  <c r="M913" i="2"/>
  <c r="M2133" i="2"/>
  <c r="M1393" i="2"/>
  <c r="M1306" i="2"/>
  <c r="M823" i="2"/>
  <c r="M1916" i="2"/>
  <c r="M990" i="2"/>
  <c r="M1401" i="2"/>
  <c r="M1251" i="2"/>
  <c r="M2054" i="2"/>
  <c r="M1485" i="2"/>
  <c r="M931" i="2"/>
  <c r="M1468" i="2"/>
  <c r="M772" i="2"/>
  <c r="M2304" i="2"/>
  <c r="M1310" i="2"/>
  <c r="M979" i="2"/>
  <c r="M1483" i="2"/>
  <c r="M1155" i="2"/>
  <c r="M2283" i="2"/>
  <c r="M1238" i="2"/>
  <c r="M1870" i="2"/>
  <c r="M1061" i="2"/>
  <c r="M1522" i="2"/>
  <c r="M1686" i="2"/>
  <c r="M2105" i="2"/>
  <c r="M1428" i="2"/>
  <c r="M959" i="2"/>
  <c r="M706" i="2"/>
  <c r="M1514" i="2"/>
  <c r="M1243" i="2"/>
  <c r="M726" i="2"/>
  <c r="M2104" i="2"/>
  <c r="M1646" i="2"/>
  <c r="M824" i="2"/>
  <c r="M2107" i="2"/>
  <c r="M2108" i="2"/>
  <c r="M1763" i="2"/>
  <c r="M773" i="2"/>
  <c r="M2154" i="2"/>
  <c r="M2299" i="2"/>
  <c r="M2265" i="2"/>
  <c r="M1613" i="2"/>
  <c r="M813" i="2"/>
  <c r="M1716" i="2"/>
  <c r="M1525" i="2"/>
  <c r="M1388" i="2"/>
  <c r="M701" i="2"/>
  <c r="M1016" i="2"/>
  <c r="M1742" i="2"/>
  <c r="M2235" i="2"/>
  <c r="M2120" i="2"/>
  <c r="M1429" i="2"/>
  <c r="M1758" i="2"/>
  <c r="M1102" i="2"/>
  <c r="M2138" i="2"/>
  <c r="M634" i="2"/>
  <c r="M1270" i="2"/>
  <c r="M1380" i="2"/>
  <c r="M1116" i="2"/>
  <c r="M1688" i="2"/>
  <c r="M2135" i="2"/>
  <c r="M1369" i="2"/>
  <c r="M696" i="2"/>
  <c r="M708" i="2"/>
  <c r="M875" i="2"/>
  <c r="M1268" i="2"/>
  <c r="M1263" i="2"/>
  <c r="M921" i="2"/>
  <c r="M736" i="2"/>
  <c r="M1791" i="2"/>
  <c r="M1961" i="2"/>
  <c r="M2062" i="2"/>
  <c r="M1959" i="2"/>
  <c r="M1830" i="2"/>
  <c r="M1323" i="2"/>
  <c r="M1721" i="2"/>
  <c r="M1535" i="2"/>
  <c r="M1577" i="2"/>
  <c r="M1448" i="2"/>
  <c r="M609" i="2"/>
  <c r="M629" i="2"/>
  <c r="M881" i="2"/>
  <c r="M738" i="2"/>
  <c r="M1302" i="2"/>
  <c r="M1890" i="2"/>
  <c r="M1946" i="2"/>
  <c r="M1495" i="2"/>
  <c r="M2322" i="2"/>
  <c r="M1186" i="2"/>
  <c r="M1211" i="2"/>
  <c r="M1324" i="2"/>
  <c r="M2244" i="2"/>
  <c r="M2294" i="2"/>
  <c r="M2036" i="2"/>
  <c r="M2033" i="2"/>
  <c r="M1121" i="2"/>
  <c r="M887" i="2"/>
  <c r="M1056" i="2"/>
  <c r="M1190" i="2"/>
  <c r="M766" i="2"/>
  <c r="M1886" i="2"/>
  <c r="M1297" i="2"/>
  <c r="M739" i="2"/>
  <c r="M1999" i="2"/>
  <c r="M1110" i="2"/>
  <c r="M1753" i="2"/>
  <c r="M1960" i="2"/>
  <c r="M2119" i="2"/>
  <c r="M1617" i="2"/>
  <c r="M789" i="2"/>
  <c r="M1994" i="2"/>
  <c r="M1184" i="2"/>
  <c r="M704" i="2"/>
  <c r="M1070" i="2"/>
  <c r="M637" i="2"/>
  <c r="M650" i="2"/>
  <c r="M1673" i="2"/>
  <c r="M745" i="2"/>
  <c r="M1523" i="2"/>
  <c r="M1869" i="2"/>
  <c r="M1194" i="2"/>
  <c r="M1593" i="2"/>
  <c r="M1031" i="2"/>
  <c r="M806" i="2"/>
  <c r="M900" i="2"/>
  <c r="M2320" i="2"/>
  <c r="M700" i="2"/>
  <c r="M861" i="2"/>
  <c r="M957" i="2"/>
  <c r="M1824" i="2"/>
  <c r="M1449" i="2"/>
  <c r="M1701" i="2"/>
  <c r="M1663" i="2"/>
  <c r="M2113" i="2"/>
  <c r="M1825" i="2"/>
  <c r="M709" i="2"/>
  <c r="M1875" i="2"/>
  <c r="M2100" i="2"/>
  <c r="M835" i="2"/>
  <c r="M1796" i="2"/>
  <c r="M635" i="2"/>
  <c r="M664" i="2"/>
  <c r="M2181" i="2"/>
  <c r="M1464" i="2"/>
  <c r="M872" i="2"/>
  <c r="M2074" i="2"/>
  <c r="M2149" i="2"/>
  <c r="M2222" i="2"/>
  <c r="M1161" i="2"/>
  <c r="M747" i="2"/>
  <c r="M1528" i="2"/>
  <c r="M1382" i="2"/>
  <c r="M2232" i="2"/>
  <c r="M1406" i="2"/>
  <c r="M796" i="2"/>
  <c r="M901" i="2"/>
  <c r="M1405" i="2"/>
  <c r="M1145" i="2"/>
  <c r="M1344" i="2"/>
  <c r="M1014" i="2"/>
  <c r="M798" i="2"/>
  <c r="M817" i="2"/>
  <c r="M1147" i="2"/>
  <c r="M1433" i="2"/>
  <c r="M1502" i="2"/>
  <c r="M684" i="2"/>
  <c r="M1629" i="2"/>
  <c r="M1094" i="2"/>
  <c r="M1836" i="2"/>
  <c r="M2097" i="2"/>
  <c r="M1827" i="2"/>
  <c r="M942" i="2"/>
  <c r="M2323" i="2"/>
  <c r="M670" i="2"/>
  <c r="M2271" i="2"/>
  <c r="M1333" i="2"/>
  <c r="M693" i="2"/>
  <c r="M998" i="2"/>
  <c r="M714" i="2"/>
  <c r="M1304" i="2"/>
  <c r="M2196" i="2"/>
  <c r="M1402" i="2"/>
  <c r="M907" i="2"/>
  <c r="M1299" i="2"/>
  <c r="M1670" i="2"/>
  <c r="M1276" i="2"/>
  <c r="M1197" i="2"/>
  <c r="M2065" i="2"/>
  <c r="M1176" i="2"/>
  <c r="M1041" i="2"/>
  <c r="M617" i="2"/>
  <c r="M822" i="2"/>
  <c r="M2068" i="2"/>
  <c r="M1195" i="2"/>
  <c r="M767" i="2"/>
  <c r="M2171" i="2"/>
  <c r="M770" i="2"/>
  <c r="M2007" i="2"/>
  <c r="M2147" i="2"/>
  <c r="M1338" i="2"/>
  <c r="M752" i="2"/>
  <c r="M2201" i="2"/>
  <c r="M1286" i="2"/>
  <c r="M1372" i="2"/>
  <c r="M1498" i="2"/>
  <c r="M1461" i="2"/>
  <c r="M940" i="2"/>
  <c r="M852" i="2"/>
  <c r="M1279" i="2"/>
  <c r="M737" i="2"/>
  <c r="M1737" i="2"/>
  <c r="M1947" i="2"/>
  <c r="M1584" i="2"/>
  <c r="M732" i="2"/>
  <c r="M1912" i="2"/>
  <c r="M733" i="2"/>
  <c r="M1978" i="2"/>
  <c r="M1648" i="2"/>
  <c r="M1607" i="2"/>
  <c r="M1558" i="2"/>
  <c r="M868" i="2"/>
  <c r="M1173" i="2"/>
  <c r="M749" i="2"/>
  <c r="M2172" i="2"/>
  <c r="M731" i="2"/>
  <c r="M1416" i="2"/>
  <c r="M1690" i="2"/>
  <c r="M1550" i="2"/>
  <c r="M1037" i="2"/>
  <c r="M1749" i="2"/>
  <c r="M1887" i="2"/>
  <c r="M1133" i="2"/>
  <c r="M1005" i="2"/>
  <c r="M1479" i="2"/>
  <c r="M1423" i="2"/>
  <c r="M1930" i="2"/>
  <c r="M1329" i="2"/>
  <c r="M2225" i="2"/>
  <c r="M1318" i="2"/>
  <c r="M1139" i="2"/>
  <c r="M1579" i="2"/>
  <c r="M1119" i="2"/>
  <c r="M1606" i="2"/>
  <c r="M866" i="2"/>
  <c r="M884" i="2"/>
  <c r="M1939" i="2"/>
  <c r="M1334" i="2"/>
  <c r="M2210" i="2"/>
  <c r="M633" i="2"/>
  <c r="M987" i="2"/>
  <c r="M2175" i="2"/>
  <c r="M1130" i="2"/>
  <c r="M2276" i="2"/>
  <c r="M1044" i="2"/>
  <c r="M2239" i="2"/>
  <c r="M1545" i="2"/>
  <c r="M889" i="2"/>
  <c r="M1455" i="2"/>
  <c r="M974" i="2"/>
  <c r="M1709" i="2"/>
  <c r="M929" i="2"/>
  <c r="M1970" i="2"/>
  <c r="M1944" i="2"/>
  <c r="M2211" i="2"/>
  <c r="M2179" i="2"/>
  <c r="M1878" i="2"/>
  <c r="M2024" i="2"/>
  <c r="M2099" i="2"/>
  <c r="M699" i="2"/>
  <c r="M1804" i="2"/>
  <c r="M612" i="2"/>
  <c r="M1113" i="2"/>
  <c r="M2311" i="2"/>
  <c r="M939" i="2"/>
  <c r="M1095" i="2"/>
  <c r="M1817" i="2"/>
  <c r="M1925" i="2"/>
  <c r="M1768" i="2"/>
  <c r="M1214" i="2"/>
  <c r="M873" i="2"/>
  <c r="M1335" i="2"/>
  <c r="M1892" i="2"/>
  <c r="M1140" i="2"/>
  <c r="M1957" i="2"/>
  <c r="M651" i="2"/>
  <c r="M838" i="2"/>
  <c r="M2278" i="2"/>
  <c r="M1600" i="2"/>
  <c r="M1826" i="2"/>
  <c r="M1362" i="2"/>
  <c r="M1574" i="2"/>
  <c r="M787" i="2"/>
  <c r="M1039" i="2"/>
  <c r="M830" i="2"/>
  <c r="M1484" i="2"/>
  <c r="M2275" i="2"/>
  <c r="M2308" i="2"/>
  <c r="M1453" i="2"/>
  <c r="M1650" i="2"/>
  <c r="M2131" i="2"/>
  <c r="M978" i="2"/>
  <c r="M906" i="2"/>
  <c r="M2169" i="2"/>
  <c r="M1381" i="2"/>
  <c r="M1880" i="2"/>
  <c r="M2092" i="2"/>
  <c r="M1992" i="2"/>
  <c r="M1054" i="2"/>
  <c r="M1894" i="2"/>
  <c r="M1889" i="2"/>
  <c r="M1785" i="2"/>
  <c r="M1252" i="2"/>
  <c r="M630" i="2"/>
  <c r="M2200" i="2"/>
  <c r="M1863" i="2"/>
  <c r="M1876" i="2"/>
  <c r="M673" i="2"/>
  <c r="M802" i="2"/>
  <c r="M1419" i="2"/>
  <c r="M716" i="2"/>
  <c r="M2198" i="2"/>
  <c r="M780" i="2"/>
  <c r="M983" i="2"/>
  <c r="M1641" i="2"/>
  <c r="M882" i="2"/>
  <c r="M1441" i="2"/>
  <c r="M1645" i="2"/>
  <c r="M1734" i="2"/>
  <c r="M1888" i="2"/>
  <c r="M1988" i="2"/>
  <c r="M1336" i="2"/>
  <c r="M1743" i="2"/>
  <c r="M1705" i="2"/>
  <c r="M825" i="2"/>
  <c r="M1314" i="2"/>
  <c r="M771" i="2"/>
  <c r="M1262" i="2"/>
  <c r="M1842" i="2"/>
  <c r="M903" i="2"/>
  <c r="M883" i="2"/>
  <c r="M1691" i="2"/>
  <c r="M1403" i="2"/>
  <c r="M1575" i="2"/>
  <c r="M808" i="2"/>
  <c r="M1666" i="2"/>
  <c r="M975" i="2"/>
  <c r="M2021" i="2"/>
  <c r="M2281" i="2"/>
  <c r="M984" i="2"/>
  <c r="M2012" i="2"/>
  <c r="M1612" i="2"/>
  <c r="M897" i="2"/>
  <c r="M1900" i="2"/>
  <c r="M1722" i="2"/>
  <c r="M1696" i="2"/>
  <c r="M1867" i="2"/>
  <c r="M1895" i="2"/>
  <c r="M1695" i="2"/>
  <c r="M1797" i="2"/>
  <c r="M1951" i="2"/>
  <c r="M2231" i="2"/>
  <c r="M1802" i="2"/>
  <c r="M1353" i="2"/>
  <c r="M2195" i="2"/>
  <c r="M930" i="2"/>
  <c r="M1864" i="2"/>
  <c r="M760" i="2"/>
  <c r="M1628" i="2"/>
  <c r="M1248" i="2"/>
  <c r="M1699" i="2"/>
  <c r="M671" i="2"/>
  <c r="M1839" i="2"/>
  <c r="M1148" i="2"/>
  <c r="M2258" i="2"/>
  <c r="M2216" i="2"/>
  <c r="M724" i="2"/>
  <c r="M1840" i="2"/>
  <c r="M1165" i="2"/>
  <c r="M953" i="2"/>
  <c r="M1559" i="2"/>
  <c r="M1777" i="2"/>
  <c r="M677" i="2"/>
  <c r="M783" i="2"/>
  <c r="M2002" i="2"/>
  <c r="M1088" i="2"/>
  <c r="M683" i="2"/>
  <c r="M1956" i="2"/>
  <c r="M837" i="2"/>
  <c r="M2034" i="2"/>
  <c r="M694" i="2"/>
  <c r="M1728" i="2"/>
  <c r="M685" i="2"/>
  <c r="M1672" i="2"/>
  <c r="M2215" i="2"/>
  <c r="M2056" i="2"/>
  <c r="M1936" i="2"/>
  <c r="M713" i="2"/>
  <c r="M2318" i="2"/>
  <c r="M1224" i="2"/>
  <c r="M1409" i="2"/>
  <c r="M1905" i="2"/>
  <c r="M1952" i="2"/>
  <c r="M1801" i="2"/>
  <c r="M1536" i="2"/>
  <c r="M1896" i="2"/>
  <c r="M1739" i="2"/>
  <c r="M2142" i="2"/>
  <c r="M715" i="2"/>
  <c r="M778" i="2"/>
  <c r="M1605" i="2"/>
  <c r="M2094" i="2"/>
  <c r="M2240" i="2"/>
  <c r="M1712" i="2"/>
  <c r="M675" i="2"/>
  <c r="M898" i="2"/>
  <c r="M1052" i="2"/>
  <c r="M1857" i="2"/>
  <c r="M645" i="2"/>
  <c r="M2050" i="2"/>
  <c r="M1572" i="2"/>
  <c r="M2186" i="2"/>
  <c r="M1303" i="2"/>
  <c r="M1437" i="2"/>
  <c r="M2148" i="2"/>
  <c r="M1168" i="2"/>
  <c r="M1818" i="2"/>
  <c r="M786" i="2"/>
  <c r="M1467" i="2"/>
  <c r="M856" i="2"/>
  <c r="M2109" i="2"/>
  <c r="M621" i="2"/>
  <c r="M1940" i="2"/>
  <c r="M1315" i="2"/>
  <c r="M2047" i="2"/>
  <c r="M2203" i="2"/>
  <c r="M1077" i="2"/>
  <c r="M2185" i="2"/>
  <c r="M2044" i="2"/>
  <c r="M1616" i="2"/>
  <c r="M1901" i="2"/>
  <c r="M1491" i="2"/>
  <c r="M926" i="2"/>
  <c r="M1834" i="2"/>
  <c r="M790" i="2"/>
  <c r="M1431" i="2"/>
  <c r="M1278" i="2"/>
  <c r="M1271" i="2"/>
  <c r="M1196" i="2"/>
  <c r="M768" i="2"/>
  <c r="M1258" i="2"/>
  <c r="M1439" i="2"/>
  <c r="M2287" i="2"/>
  <c r="M2177" i="2"/>
  <c r="M1578" i="2"/>
  <c r="M1213" i="2"/>
  <c r="M725" i="2"/>
  <c r="M946" i="2"/>
  <c r="M657" i="2"/>
  <c r="M2162" i="2"/>
  <c r="M2083" i="2"/>
  <c r="M1782" i="2"/>
  <c r="M1291" i="2"/>
  <c r="M1003" i="2"/>
  <c r="M2037" i="2"/>
  <c r="M1694" i="2"/>
  <c r="M753" i="2"/>
  <c r="M1202" i="2"/>
  <c r="M2158" i="2"/>
  <c r="M1087" i="2"/>
  <c r="M1638" i="2"/>
  <c r="M1615" i="2"/>
  <c r="M2023" i="2"/>
  <c r="M623" i="2"/>
  <c r="M1644" i="2"/>
  <c r="M710" i="2"/>
  <c r="M679" i="2"/>
  <c r="M1098" i="2"/>
  <c r="M1745" i="2"/>
  <c r="M698" i="2"/>
  <c r="M2078" i="2"/>
  <c r="M613" i="2"/>
  <c r="M892" i="2"/>
  <c r="M1489" i="2"/>
  <c r="M1764" i="2"/>
  <c r="M2130" i="2"/>
  <c r="M1664" i="2"/>
  <c r="M1933" i="2"/>
  <c r="M846" i="2"/>
  <c r="M1261" i="2"/>
  <c r="M1307" i="2"/>
  <c r="M1000" i="2"/>
  <c r="M915" i="2"/>
  <c r="M2227" i="2"/>
  <c r="M2218" i="2"/>
  <c r="M730" i="2"/>
  <c r="M1810" i="2"/>
  <c r="M2214" i="2"/>
  <c r="M1476" i="2"/>
  <c r="M1586" i="2"/>
  <c r="M2076" i="2"/>
  <c r="M1751" i="2"/>
  <c r="M762" i="2"/>
  <c r="M1151" i="2"/>
  <c r="M2246" i="2"/>
  <c r="M1201" i="2"/>
  <c r="M1990" i="2"/>
  <c r="M1499" i="2"/>
  <c r="M1026" i="2"/>
  <c r="M626" i="2"/>
  <c r="M1477" i="2"/>
  <c r="M1456" i="2"/>
  <c r="M2184" i="2"/>
  <c r="M1006" i="2"/>
  <c r="M647" i="2"/>
  <c r="M1267" i="2"/>
  <c r="M2019" i="2"/>
  <c r="M702" i="2"/>
  <c r="M1172" i="2"/>
  <c r="M1200" i="2"/>
  <c r="M1815" i="2"/>
  <c r="M840" i="2"/>
  <c r="M1866" i="2"/>
  <c r="M729" i="2"/>
  <c r="M2000" i="2"/>
  <c r="M1594" i="2"/>
  <c r="M1659" i="2"/>
  <c r="M1625" i="2"/>
  <c r="M1868" i="2"/>
  <c r="M1007" i="2"/>
  <c r="M2238" i="2"/>
  <c r="M1309" i="2"/>
  <c r="M1247" i="2"/>
  <c r="M1132" i="2"/>
  <c r="M1967" i="2"/>
  <c r="M1233" i="2"/>
  <c r="M2316" i="2"/>
  <c r="M2170" i="2"/>
  <c r="M742" i="2"/>
  <c r="M826" i="2"/>
  <c r="M1230" i="2"/>
  <c r="M1820" i="2"/>
  <c r="M2280" i="2"/>
  <c r="M1328" i="2"/>
  <c r="M1841" i="2"/>
  <c r="M1872" i="2"/>
  <c r="M985" i="2"/>
  <c r="M839" i="2"/>
  <c r="M1941" i="2"/>
  <c r="M1212" i="2"/>
  <c r="M1331" i="2"/>
  <c r="M1937" i="2"/>
  <c r="M1346" i="2"/>
  <c r="M1793" i="2"/>
  <c r="M1032" i="2"/>
  <c r="M2313" i="2"/>
  <c r="M1373" i="2"/>
  <c r="M1269" i="2"/>
  <c r="M1614" i="2"/>
  <c r="M2001" i="2"/>
  <c r="M1981" i="2"/>
  <c r="M624" i="2"/>
  <c r="M1154" i="2"/>
  <c r="M1191" i="2"/>
  <c r="M2070" i="2"/>
  <c r="M1157" i="2"/>
  <c r="M2292" i="2"/>
  <c r="M1527" i="2"/>
  <c r="M1249" i="2"/>
  <c r="M1979" i="2"/>
  <c r="M1622" i="2"/>
  <c r="M1639" i="2"/>
  <c r="M1741" i="2"/>
  <c r="M1426" i="2"/>
  <c r="M832" i="2"/>
  <c r="M1515" i="2"/>
  <c r="M2164" i="2"/>
  <c r="M2267" i="2"/>
  <c r="M1447" i="2"/>
  <c r="M1345" i="2"/>
  <c r="M2005" i="2"/>
  <c r="M2303" i="2"/>
  <c r="M2127" i="2"/>
  <c r="M1023" i="2"/>
  <c r="M682" i="2"/>
  <c r="M1424" i="2"/>
  <c r="M1100" i="2"/>
  <c r="M2290" i="2"/>
  <c r="M1301" i="2"/>
  <c r="M1150" i="2"/>
  <c r="M607" i="2"/>
  <c r="M2013" i="2"/>
  <c r="M1505" i="2"/>
  <c r="M1017" i="2"/>
  <c r="M2295" i="2"/>
  <c r="M1390" i="2"/>
  <c r="M1762" i="2"/>
  <c r="M691" i="2"/>
  <c r="M1500" i="2"/>
  <c r="M2247" i="2"/>
  <c r="M914" i="2"/>
  <c r="M922" i="2"/>
  <c r="M1727" i="2"/>
  <c r="M1144" i="2"/>
  <c r="M1934" i="2"/>
  <c r="M891" i="2"/>
  <c r="M1205" i="2"/>
  <c r="M1595" i="2"/>
  <c r="M871" i="2"/>
  <c r="M1185" i="2"/>
  <c r="M1676" i="2"/>
  <c r="M1471" i="2"/>
  <c r="M759" i="2"/>
  <c r="M1273" i="2"/>
  <c r="M1609" i="2"/>
  <c r="M2250" i="2"/>
  <c r="M2125" i="2"/>
  <c r="M1171" i="2"/>
  <c r="M718" i="2"/>
  <c r="M1460" i="2"/>
  <c r="M1019" i="2"/>
  <c r="M2168" i="2"/>
  <c r="M1354" i="2"/>
  <c r="M2248" i="2"/>
  <c r="M1340" i="2"/>
  <c r="M1865" i="2"/>
  <c r="M1598" i="2"/>
  <c r="M2009" i="2"/>
  <c r="M692" i="2"/>
  <c r="M1942" i="2"/>
  <c r="M1661" i="2"/>
  <c r="M2306" i="2"/>
  <c r="M2060" i="2"/>
  <c r="M955" i="2"/>
  <c r="M1897" i="2"/>
  <c r="M1704" i="2"/>
  <c r="M862" i="2"/>
  <c r="M1189" i="2"/>
  <c r="M1792" i="2"/>
  <c r="M1776" i="2"/>
  <c r="M794" i="2"/>
  <c r="M1718" i="2"/>
  <c r="M1871" i="2"/>
  <c r="M1241" i="2"/>
  <c r="M1640" i="2"/>
  <c r="M1860" i="2"/>
  <c r="M1678" i="2"/>
  <c r="M2191" i="2"/>
  <c r="M1823" i="2"/>
  <c r="M2052" i="2"/>
  <c r="M1109" i="2"/>
  <c r="M2071" i="2"/>
  <c r="M2045" i="2"/>
  <c r="M1649" i="2"/>
  <c r="M1547" i="2"/>
  <c r="M1083" i="2"/>
  <c r="M1809" i="2"/>
  <c r="M1855" i="2"/>
  <c r="M1342" i="2"/>
  <c r="M1450" i="2"/>
  <c r="M1143" i="2"/>
  <c r="M2291" i="2"/>
  <c r="M1285" i="2"/>
  <c r="M1065" i="2"/>
  <c r="M1975" i="2"/>
  <c r="M2202" i="2"/>
  <c r="M2273" i="2"/>
  <c r="M992" i="2"/>
  <c r="M1047" i="2"/>
  <c r="M1024" i="2"/>
  <c r="M2039" i="2"/>
  <c r="M1684" i="2"/>
  <c r="M976" i="2"/>
  <c r="M896" i="2"/>
  <c r="M842" i="2"/>
  <c r="M997" i="2"/>
  <c r="M815" i="2"/>
  <c r="M1458" i="2"/>
  <c r="M1257" i="2"/>
  <c r="M2279" i="2"/>
  <c r="M1277" i="2"/>
  <c r="M2022" i="2"/>
  <c r="M1316" i="2"/>
  <c r="M1583" i="2"/>
  <c r="M1847" i="2"/>
  <c r="M1973" i="2"/>
  <c r="M2015" i="2"/>
  <c r="M1766" i="2"/>
  <c r="M1223" i="2"/>
  <c r="M2057" i="2"/>
  <c r="M2190" i="2"/>
  <c r="M1913" i="2"/>
  <c r="M1034" i="2"/>
  <c r="M1812" i="2"/>
  <c r="M1040" i="2"/>
  <c r="M784" i="2"/>
  <c r="M1430" i="2"/>
  <c r="M1410" i="2"/>
  <c r="M1713" i="2"/>
  <c r="M1765" i="2"/>
  <c r="M655" i="2"/>
  <c r="M1740" i="2"/>
  <c r="M2043" i="2"/>
  <c r="M1282" i="2"/>
  <c r="M1858" i="2"/>
  <c r="M874" i="2"/>
  <c r="M919" i="2"/>
  <c r="M1756" i="2"/>
  <c r="M1833" i="2"/>
  <c r="M1935" i="2"/>
  <c r="M1752" i="2"/>
  <c r="M769" i="2"/>
  <c r="M932" i="2"/>
  <c r="M1272" i="2"/>
  <c r="M1497" i="2"/>
  <c r="M1101" i="2"/>
  <c r="M728" i="2"/>
  <c r="M1807" i="2"/>
  <c r="M1219" i="2"/>
  <c r="M1755" i="2"/>
  <c r="M1203" i="2"/>
  <c r="M1906" i="2"/>
  <c r="M886" i="2"/>
  <c r="M2145" i="2"/>
  <c r="M1757" i="2"/>
  <c r="M1576" i="2"/>
  <c r="M1708" i="2"/>
  <c r="M1754" i="2"/>
  <c r="M803" i="2"/>
  <c r="M2140" i="2"/>
  <c r="M2075" i="2"/>
  <c r="M1081" i="2"/>
  <c r="M828" i="2"/>
  <c r="M966" i="2"/>
  <c r="M1080" i="2"/>
  <c r="M2243" i="2"/>
  <c r="M1570" i="2"/>
  <c r="M859" i="2"/>
  <c r="M1123" i="2"/>
  <c r="M844" i="2"/>
  <c r="M1115" i="2"/>
  <c r="M1204" i="2"/>
  <c r="M2204" i="2"/>
  <c r="M1587" i="2"/>
  <c r="M1531" i="2"/>
  <c r="M1265" i="2"/>
  <c r="M1067" i="2"/>
  <c r="M2008" i="2"/>
  <c r="M2084" i="2"/>
  <c r="M1366" i="2"/>
  <c r="M734" i="2"/>
  <c r="M1175" i="2"/>
  <c r="M1859" i="2"/>
  <c r="M1435" i="2"/>
  <c r="M2102" i="2"/>
  <c r="M1950" i="2"/>
  <c r="M1551" i="2"/>
  <c r="M850" i="2"/>
  <c r="M1412" i="2"/>
  <c r="M980" i="2"/>
  <c r="M1775" i="2"/>
  <c r="M2029" i="2"/>
  <c r="M1218" i="2"/>
  <c r="M2212" i="2"/>
  <c r="M1394" i="2"/>
  <c r="M1417" i="2"/>
  <c r="M2126" i="2"/>
  <c r="M1177" i="2"/>
  <c r="M2176" i="2"/>
  <c r="M2134" i="2"/>
  <c r="M1260" i="2"/>
  <c r="M1478" i="2"/>
  <c r="M1702" i="2"/>
  <c r="M656" i="2"/>
  <c r="M935" i="2"/>
  <c r="M690" i="2"/>
  <c r="M1592" i="2"/>
  <c r="M1308" i="2"/>
  <c r="M2228" i="2"/>
  <c r="M1284" i="2"/>
  <c r="M1700" i="2"/>
  <c r="M1246" i="2"/>
  <c r="M672" i="2"/>
  <c r="M827" i="2"/>
  <c r="M1153" i="2"/>
  <c r="M646" i="2"/>
  <c r="M982" i="2"/>
  <c r="M636" i="2"/>
  <c r="M981" i="2"/>
  <c r="M1923" i="2"/>
  <c r="M1379" i="2"/>
  <c r="M1127" i="2"/>
  <c r="M1377" i="2"/>
  <c r="M1392" i="2"/>
  <c r="M1687" i="2"/>
  <c r="M1232" i="2"/>
  <c r="M1216" i="2"/>
  <c r="M2159" i="2"/>
</calcChain>
</file>

<file path=xl/sharedStrings.xml><?xml version="1.0" encoding="utf-8"?>
<sst xmlns="http://schemas.openxmlformats.org/spreadsheetml/2006/main" count="7708" uniqueCount="4726">
  <si>
    <t>2021 - Year 1 data [DO NOT EDIT]</t>
  </si>
  <si>
    <t xml:space="preserve">2022 - Year 2 data </t>
  </si>
  <si>
    <t>2023 - Year 3 targets</t>
  </si>
  <si>
    <t>Information on usage comparing subscription and OA content</t>
  </si>
  <si>
    <t>SN Journal Title No</t>
  </si>
  <si>
    <t>Publisher</t>
  </si>
  <si>
    <t>Name of journal </t>
  </si>
  <si>
    <t>ISSN </t>
  </si>
  <si>
    <t>Total number 
of articles published 
in 2021 
[As reported previously]</t>
  </si>
  <si>
    <t>Total 
number 
of articles published Open Access in 2021 [As 
reported previously]</t>
  </si>
  <si>
    <t>2021
OA penetration rate (Actual)</t>
  </si>
  <si>
    <t>2022 OA penetration rate target</t>
  </si>
  <si>
    <t xml:space="preserve">Total number 
of articles published 
in 2022
</t>
  </si>
  <si>
    <t>Total number 
of articles published Open Access in 2022</t>
  </si>
  <si>
    <t>Year 2 OA penetration rate (Actual)</t>
  </si>
  <si>
    <t>TJ target met 
Yes / No </t>
  </si>
  <si>
    <t>2023 OA Target (% of articles published OA)</t>
  </si>
  <si>
    <t>Average number 
of citations 
for subscription articles published 
in 2022</t>
  </si>
  <si>
    <t>Average number 
of downloads 
for subscription articles 
published 
in 2022</t>
  </si>
  <si>
    <t>Average number 
of citations 
for OA articles published 
in 2022</t>
  </si>
  <si>
    <t>Average number 
of downloads  for OA articles published 
in 2022</t>
  </si>
  <si>
    <t>Comments, observations</t>
  </si>
  <si>
    <t>ACM</t>
  </si>
  <si>
    <t>Computing Surveys</t>
  </si>
  <si>
    <t>0360-0300</t>
  </si>
  <si>
    <t>Yes</t>
  </si>
  <si>
    <t>Flipped to fully OA</t>
  </si>
  <si>
    <t>Journal of Experimental Algorithmics</t>
  </si>
  <si>
    <t>1084-6654</t>
  </si>
  <si>
    <t>Journal of the ACM</t>
  </si>
  <si>
    <t>0004-5411</t>
  </si>
  <si>
    <t>No</t>
  </si>
  <si>
    <t>TJ status removed</t>
  </si>
  <si>
    <t>Removed from TJ programme</t>
  </si>
  <si>
    <t>Journal on Computing and Cultural Heritage</t>
  </si>
  <si>
    <t>1556-4673</t>
  </si>
  <si>
    <t>Journal on Data and Information Quality</t>
  </si>
  <si>
    <t>1936-1955</t>
  </si>
  <si>
    <t>Journal on Emerging Technologies in Computing Systems</t>
  </si>
  <si>
    <t>1550-4832</t>
  </si>
  <si>
    <t>PACM on Computer Graphics and Interactive Techniques</t>
  </si>
  <si>
    <t>2577-6193</t>
  </si>
  <si>
    <t>PACM on Human-Computer Interaction</t>
  </si>
  <si>
    <t>2573-0142</t>
  </si>
  <si>
    <t>PACM on Interactive, Mobile, Wearable and Ubiquitous Technologies</t>
  </si>
  <si>
    <t>2474-9567</t>
  </si>
  <si>
    <t>PACM on Measurement and Analysis of Computing Systems</t>
  </si>
  <si>
    <t>2476-1249</t>
  </si>
  <si>
    <t>Transactions on Accessible Computing</t>
  </si>
  <si>
    <t>1936-7228</t>
  </si>
  <si>
    <t>Transactions on Algorithms</t>
  </si>
  <si>
    <t>1549-6325</t>
  </si>
  <si>
    <t>Transactions on Applied Perception</t>
  </si>
  <si>
    <t>1544-3558</t>
  </si>
  <si>
    <t>Transactions on Asian and Low-Resource Language Information Processing</t>
  </si>
  <si>
    <t>2375-4699</t>
  </si>
  <si>
    <t>Journal has very low publication volume and may struggle as a fully OA title – we will therefore need to withdraw this title from TJ status and develop the title to increase publications</t>
  </si>
  <si>
    <t>Transactions on Autonomous and Adaptive Systems</t>
  </si>
  <si>
    <t>1556-4665</t>
  </si>
  <si>
    <t>Transactions on Computation Theory</t>
  </si>
  <si>
    <t>1942-3454</t>
  </si>
  <si>
    <t>Transactions on Computational Logic</t>
  </si>
  <si>
    <t>1529-3785</t>
  </si>
  <si>
    <t>Transactions on Computer Systems</t>
  </si>
  <si>
    <t>0734-2071</t>
  </si>
  <si>
    <t>Transactions on Computer-Human Interaction</t>
  </si>
  <si>
    <t>1073-0516</t>
  </si>
  <si>
    <t>Transactions on Computing Education</t>
  </si>
  <si>
    <t>1946-6226</t>
  </si>
  <si>
    <t>Transactions on Computing for Healthcare</t>
  </si>
  <si>
    <t>2637-8051</t>
  </si>
  <si>
    <t>Transactions on Cyber-Physical Systems</t>
  </si>
  <si>
    <t>2378-962X</t>
  </si>
  <si>
    <t>Transactions on Database Systems</t>
  </si>
  <si>
    <t>0362-5915</t>
  </si>
  <si>
    <t>Transactions on Design Automation of Electronic Systems</t>
  </si>
  <si>
    <t>1084-4309</t>
  </si>
  <si>
    <t>Transactions on Economics and Computation</t>
  </si>
  <si>
    <t>2167-8375</t>
  </si>
  <si>
    <t>Transactions on Embedded Computing Systems</t>
  </si>
  <si>
    <t>1539-9087</t>
  </si>
  <si>
    <t>Transactions on Evolutionary Learning and Optimization</t>
  </si>
  <si>
    <t>2345-6789</t>
  </si>
  <si>
    <t>Transactions on Graphics</t>
  </si>
  <si>
    <t>0730-0301</t>
  </si>
  <si>
    <t>Transactions on Information Systems</t>
  </si>
  <si>
    <t>1046-8188</t>
  </si>
  <si>
    <t>Transactions on Intelligent Systems and Technology</t>
  </si>
  <si>
    <t>2157-6904</t>
  </si>
  <si>
    <t>Transactions on Interactive Intelligent Systems</t>
  </si>
  <si>
    <t>2160-6455</t>
  </si>
  <si>
    <t>Transactions on Internet of Things</t>
  </si>
  <si>
    <t>2577-6207</t>
  </si>
  <si>
    <t>Transactions on Internet Technology</t>
  </si>
  <si>
    <t>1533-5399</t>
  </si>
  <si>
    <t>The majority of content published is non-research and therefore wouldn’t be sustainable under a fully OA model currently – we will therefore need to withdraw this title from TJ status</t>
  </si>
  <si>
    <t>Transactions on Knowledge Discovery in Data</t>
  </si>
  <si>
    <t>1556-4681</t>
  </si>
  <si>
    <t>Transactions on Management Information Systems</t>
  </si>
  <si>
    <t>2158-656X</t>
  </si>
  <si>
    <t>Transactions on Mathematical Software</t>
  </si>
  <si>
    <t>0098-3500</t>
  </si>
  <si>
    <t>Transactions on Modeling and Computer Simulation</t>
  </si>
  <si>
    <t>1049-3301</t>
  </si>
  <si>
    <t>Transactions on Modeling and Performance Evaluation of Computing Systems</t>
  </si>
  <si>
    <t>2376-3639</t>
  </si>
  <si>
    <t>Transactions on Multimedia Computing, Communications and Applications</t>
  </si>
  <si>
    <t>1551-6857</t>
  </si>
  <si>
    <t>Transactions on Parallel Computing</t>
  </si>
  <si>
    <t>2329-4949</t>
  </si>
  <si>
    <t>Transactions on Privacy and Security</t>
  </si>
  <si>
    <t>2471-2566</t>
  </si>
  <si>
    <t>Transactions on Programming Languages &amp; Systems *</t>
  </si>
  <si>
    <t>0164-0925</t>
  </si>
  <si>
    <t>Transactions on Quantum Computing</t>
  </si>
  <si>
    <t>2643-6809</t>
  </si>
  <si>
    <t>Transactions on Reconfigurable Technology and Systems</t>
  </si>
  <si>
    <t>1936-7406</t>
  </si>
  <si>
    <t>Transactions on Sensor Networks</t>
  </si>
  <si>
    <t>1550-4859</t>
  </si>
  <si>
    <t>Transactions on Social Computing</t>
  </si>
  <si>
    <t>2469-7818</t>
  </si>
  <si>
    <t>Transactions on Software Engineering and Methodology</t>
  </si>
  <si>
    <t>1049-331X</t>
  </si>
  <si>
    <t>Transactions on Spatial Algorithms and Systems</t>
  </si>
  <si>
    <t>2374-0353</t>
  </si>
  <si>
    <t>Transactions on Storage</t>
  </si>
  <si>
    <t>1553-3077</t>
  </si>
  <si>
    <t>Transactions on the Web</t>
  </si>
  <si>
    <t>1559-1131</t>
  </si>
  <si>
    <t>ACS</t>
  </si>
  <si>
    <t>Accounts of Chemical Research</t>
  </si>
  <si>
    <t xml:space="preserve">Accounts of Materials Research  </t>
  </si>
  <si>
    <t xml:space="preserve">ACS Agricultural Science &amp; Technology  </t>
  </si>
  <si>
    <t>ACS Applied Bio Materials</t>
  </si>
  <si>
    <t>ACS Applied Electronic Materials</t>
  </si>
  <si>
    <t>ACS Applied Energy Materials</t>
  </si>
  <si>
    <t>ACS Applied Materials &amp; Interfaces</t>
  </si>
  <si>
    <t>ACS Applied Nano Materials</t>
  </si>
  <si>
    <t>ACS Applied Polymer Materials</t>
  </si>
  <si>
    <t>ACS Biomaterials Science &amp; Engineering</t>
  </si>
  <si>
    <t>ACS Catalysis</t>
  </si>
  <si>
    <t>ACS Chemical Biology</t>
  </si>
  <si>
    <t>ACS Chemical Health &amp; Safety</t>
  </si>
  <si>
    <t>ACS Chemical Neuroscience</t>
  </si>
  <si>
    <t>ACS Earth and Space Chemistry</t>
  </si>
  <si>
    <t xml:space="preserve">ACS Energy Letters </t>
  </si>
  <si>
    <t xml:space="preserve">ACS ES&amp;T Engineering  </t>
  </si>
  <si>
    <t xml:space="preserve">ACS ES&amp;T Water  </t>
  </si>
  <si>
    <t xml:space="preserve">ACS Food Science &amp; Technology  </t>
  </si>
  <si>
    <t>ACS Infectious Diseases</t>
  </si>
  <si>
    <t>ACS Macro Letters</t>
  </si>
  <si>
    <t>ACS Materials Letters</t>
  </si>
  <si>
    <t>ACS Medicinal Chemistry Letters</t>
  </si>
  <si>
    <t>ACS Nano</t>
  </si>
  <si>
    <t>ACS Pharmacology &amp; Translational Science</t>
  </si>
  <si>
    <t>ACS Photonics</t>
  </si>
  <si>
    <t>ACS Sensors</t>
  </si>
  <si>
    <t>ACS Sustainable Chemistry &amp; Engineering</t>
  </si>
  <si>
    <t>ACS Synthetic Biology</t>
  </si>
  <si>
    <t>Analytical Chemistry</t>
  </si>
  <si>
    <t>Biochemistry</t>
  </si>
  <si>
    <t>Bioconjugate Chemistry</t>
  </si>
  <si>
    <t>Biomacromolecules</t>
  </si>
  <si>
    <t>Chemical Research in Toxicology</t>
  </si>
  <si>
    <t>Chemical Reviews</t>
  </si>
  <si>
    <t>Chemistry of Materials</t>
  </si>
  <si>
    <t>Crystal Growth &amp; Design</t>
  </si>
  <si>
    <t>Energy &amp; Fuels</t>
  </si>
  <si>
    <t>Environmental Science &amp; Technology</t>
  </si>
  <si>
    <t>Environmental Science &amp; Technology Letters</t>
  </si>
  <si>
    <t>Industrial &amp; Engineering Chemistry Research</t>
  </si>
  <si>
    <t>Inorganic Chemistry</t>
  </si>
  <si>
    <t>Journal of Agricultural and Food Chemistry</t>
  </si>
  <si>
    <t>Journal of Chemical &amp; Engineering Data</t>
  </si>
  <si>
    <t>Journal of Chemical Education</t>
  </si>
  <si>
    <t>Journal of Chemical Information and Modeling</t>
  </si>
  <si>
    <t>Journal of Chemical Theory and Computation</t>
  </si>
  <si>
    <t>Journal of Medicinal Chemistry</t>
  </si>
  <si>
    <t>Journal of Natural Products</t>
  </si>
  <si>
    <t>Journal of Proteome Research</t>
  </si>
  <si>
    <t>Journal of the American Chemical Society</t>
  </si>
  <si>
    <t>Journal of the American Society for Mass Spectrometry</t>
  </si>
  <si>
    <t>Langmuir</t>
  </si>
  <si>
    <t>Macromolecules</t>
  </si>
  <si>
    <t>Molecular Pharmaceutics</t>
  </si>
  <si>
    <t>Nano Letters</t>
  </si>
  <si>
    <t>Organic Letters</t>
  </si>
  <si>
    <t>Organic Process Research &amp; Development</t>
  </si>
  <si>
    <t>Organometallics</t>
  </si>
  <si>
    <t>The Journal of Organic Chemistry</t>
  </si>
  <si>
    <t>The Journal of Physical Chemistry A3</t>
  </si>
  <si>
    <t>The Journal of Physical Chemistry B3</t>
  </si>
  <si>
    <t>The Journal of Physical Chemistry C3</t>
  </si>
  <si>
    <t>The Journal of Physical Chemistry Letters</t>
  </si>
  <si>
    <t>ASTMH</t>
  </si>
  <si>
    <t>American Journal of Tropical Medicine and Hygiene</t>
  </si>
  <si>
    <t xml:space="preserve">0002-9637;1476-1645 </t>
  </si>
  <si>
    <t>BMJ</t>
  </si>
  <si>
    <t>Annals of the Rheumatic Diseases</t>
  </si>
  <si>
    <t>1468-2060</t>
  </si>
  <si>
    <t>Archives of Disease in Childhood</t>
  </si>
  <si>
    <t>1468-2044</t>
  </si>
  <si>
    <t>Archives of Disease in Childhood: Education &amp; Practice</t>
  </si>
  <si>
    <t>1743-0593</t>
  </si>
  <si>
    <t>Archives of Disease in Childhood: Fetal &amp; Neonatal</t>
  </si>
  <si>
    <t>1468-2052</t>
  </si>
  <si>
    <t>BMJ Evidence-Based Medicine</t>
  </si>
  <si>
    <t>2515-4478</t>
  </si>
  <si>
    <t>BMJ Innovations</t>
  </si>
  <si>
    <t>2055-642X</t>
  </si>
  <si>
    <t>BMJ Leader</t>
  </si>
  <si>
    <t>2398-631X</t>
  </si>
  <si>
    <t>BMJ Military Health</t>
  </si>
  <si>
    <t>2633-3775</t>
  </si>
  <si>
    <t>BMJ Quality &amp; Safety</t>
  </si>
  <si>
    <t>2044-5423</t>
  </si>
  <si>
    <t>BMJ Sexual &amp; Reproductive Health</t>
  </si>
  <si>
    <t>2515-2009</t>
  </si>
  <si>
    <t>BMJ Supportive &amp; Palliative Care</t>
  </si>
  <si>
    <t>2045-4368</t>
  </si>
  <si>
    <t>British Journal of Ophthalmology</t>
  </si>
  <si>
    <t>1468-2079</t>
  </si>
  <si>
    <t>British Journal of Sports Medicine</t>
  </si>
  <si>
    <t>1473-0480</t>
  </si>
  <si>
    <t>Emergency Medicine Journal</t>
  </si>
  <si>
    <t>1472-0213</t>
  </si>
  <si>
    <t>European Journal of Hospital Pharmacy</t>
  </si>
  <si>
    <t>2047-9964</t>
  </si>
  <si>
    <t>Frontline Gastroenterology</t>
  </si>
  <si>
    <t>2041-4145</t>
  </si>
  <si>
    <t>Gut</t>
  </si>
  <si>
    <t>1468-3288</t>
  </si>
  <si>
    <t>Heart</t>
  </si>
  <si>
    <t>1468-201X</t>
  </si>
  <si>
    <t>Injury Prevention</t>
  </si>
  <si>
    <t>1475-5785</t>
  </si>
  <si>
    <t>International Journal of Gynecological Cancer</t>
  </si>
  <si>
    <t>1525-1438</t>
  </si>
  <si>
    <t>Journal of Clinical Pathology</t>
  </si>
  <si>
    <t>1472-4146</t>
  </si>
  <si>
    <t>Journal of Epidemiology &amp; Community Health</t>
  </si>
  <si>
    <t>1470-2738</t>
  </si>
  <si>
    <t>Journal of Medical Ethics</t>
  </si>
  <si>
    <t>1473-4257</t>
  </si>
  <si>
    <t>Journal of Medical Genetics</t>
  </si>
  <si>
    <t>1468-6244</t>
  </si>
  <si>
    <t>Journal of NeuroInterventional Surgery</t>
  </si>
  <si>
    <t>1759-8486</t>
  </si>
  <si>
    <t>Journal of Neurology, Neurosurgery &amp; Psychiatry</t>
  </si>
  <si>
    <t>1468-330X</t>
  </si>
  <si>
    <t>Medical Humanities</t>
  </si>
  <si>
    <t>1473-4265</t>
  </si>
  <si>
    <t>Occupational &amp; Environmental Medicine</t>
  </si>
  <si>
    <t>1470-7926</t>
  </si>
  <si>
    <t>Regional Anesthesia &amp; Pain Medicine</t>
  </si>
  <si>
    <t>1532-8651</t>
  </si>
  <si>
    <t>Sexually Transmitted Infections</t>
  </si>
  <si>
    <t>1472-3263</t>
  </si>
  <si>
    <t>Thorax</t>
  </si>
  <si>
    <t>1468-3296</t>
  </si>
  <si>
    <t>Tobacco Control</t>
  </si>
  <si>
    <t>1468-3318</t>
  </si>
  <si>
    <t>Company of Biologosts</t>
  </si>
  <si>
    <t>Development</t>
  </si>
  <si>
    <t>1477-9129</t>
  </si>
  <si>
    <t>Journal of Cell Science</t>
  </si>
  <si>
    <t>1477-9137</t>
  </si>
  <si>
    <t>Journal of Experimental Biology</t>
  </si>
  <si>
    <t>1477-9145 </t>
  </si>
  <si>
    <t>CUP</t>
  </si>
  <si>
    <t>Acta Neuropsychiatrica</t>
  </si>
  <si>
    <t>1601-5215, 0924-2708</t>
  </si>
  <si>
    <t>Acta Numerica</t>
  </si>
  <si>
    <t>1474-0508, 0962-4929</t>
  </si>
  <si>
    <t>Advances in Archaeological Practice</t>
  </si>
  <si>
    <t>2326-3768</t>
  </si>
  <si>
    <t>Africa</t>
  </si>
  <si>
    <t>1750-0184, 0001-9720</t>
  </si>
  <si>
    <t>Ageing and Society</t>
  </si>
  <si>
    <t>1469-1779, 0144-686X</t>
  </si>
  <si>
    <t>American Antiquity</t>
  </si>
  <si>
    <t>2325-5064, 0002-7316</t>
  </si>
  <si>
    <t>American Journal of Law &amp; Medicine</t>
  </si>
  <si>
    <t>2375-835X, 0098-8588</t>
  </si>
  <si>
    <t>Ancient Mesoamerica</t>
  </si>
  <si>
    <t>1469-1787, 0956-5361</t>
  </si>
  <si>
    <t>Anglo-Saxon England</t>
  </si>
  <si>
    <t>1474-0532, 0263-6751</t>
  </si>
  <si>
    <t>Animal Health Research Reviews</t>
  </si>
  <si>
    <t>1475-2654, 1466-2523</t>
  </si>
  <si>
    <t>Annual Review of Applied Linguistics</t>
  </si>
  <si>
    <t>1471-6356, 0267-1905</t>
  </si>
  <si>
    <t>Antarctic Science</t>
  </si>
  <si>
    <t>1365-2079, 0954-1020</t>
  </si>
  <si>
    <t>Antiquity</t>
  </si>
  <si>
    <t>1745-1744, 0003-598X</t>
  </si>
  <si>
    <t>Applied Psycholinguistics</t>
  </si>
  <si>
    <t>1469-1817, 0142-7164</t>
  </si>
  <si>
    <t>Arabic Sciences and Philosophy</t>
  </si>
  <si>
    <t>1474-0524, 0957-4239</t>
  </si>
  <si>
    <t>Archaeological Dialogues</t>
  </si>
  <si>
    <t>1478-2294, 1380-2038</t>
  </si>
  <si>
    <t>Archaeological Reports</t>
  </si>
  <si>
    <t>2041-4102, 0570-6084</t>
  </si>
  <si>
    <t>Data unavailable</t>
  </si>
  <si>
    <t>Architectural Research Quarterly</t>
  </si>
  <si>
    <t>1474-0516, 1359-1355</t>
  </si>
  <si>
    <t>Artificial intelligence for engineering design analysis and manufacturing</t>
  </si>
  <si>
    <t>1469-1760, 0890-0604</t>
  </si>
  <si>
    <t>Asian Journal of Comparative Law</t>
  </si>
  <si>
    <t>1932-0205, 2194-6078</t>
  </si>
  <si>
    <t>Asian Journal of International Law</t>
  </si>
  <si>
    <t>2044-2521, 2044-2513</t>
  </si>
  <si>
    <t>Asian Journal of Law and Society</t>
  </si>
  <si>
    <t>2052-9023, 2052-9015</t>
  </si>
  <si>
    <t>Astin Bulletin</t>
  </si>
  <si>
    <t>1783-1350, 0515-0361</t>
  </si>
  <si>
    <t>Australasian Journal of Special and Inclusive Education</t>
  </si>
  <si>
    <t>2515-074X, 2515-0731</t>
  </si>
  <si>
    <t>Behaviour Change</t>
  </si>
  <si>
    <t>2049-7768, 0813-4839</t>
  </si>
  <si>
    <t>Behavioural and Cognitive Psychotherapy</t>
  </si>
  <si>
    <t>1469-1833, 1352-4658</t>
  </si>
  <si>
    <t>Behavioural Public Policy</t>
  </si>
  <si>
    <t>2398-0648, 2398-063X</t>
  </si>
  <si>
    <t>Bilingualism Language and Cognition</t>
  </si>
  <si>
    <t>1469-1841, 1366-7289</t>
  </si>
  <si>
    <t>Bird Conservation International</t>
  </si>
  <si>
    <t>1474-0001, 0959-2709</t>
  </si>
  <si>
    <t>Britannia</t>
  </si>
  <si>
    <t>1753-5352, 0068-113X</t>
  </si>
  <si>
    <t>British Journal of Music Education</t>
  </si>
  <si>
    <t>1469-2104, 0265-0517</t>
  </si>
  <si>
    <t>British Journal Of Nutrition</t>
  </si>
  <si>
    <t>1475-2662, 0007-1145</t>
  </si>
  <si>
    <t>British Journal of Political Science</t>
  </si>
  <si>
    <t>1469-2112, 0007-1234</t>
  </si>
  <si>
    <t>Bulletin of Entomological Research</t>
  </si>
  <si>
    <t>1475-2670, 0007-4853</t>
  </si>
  <si>
    <t>Bulletin of Symbolic Logic</t>
  </si>
  <si>
    <t>1943-5894, 1079-8986</t>
  </si>
  <si>
    <t>Bulletin of the Australian Mathematical Society</t>
  </si>
  <si>
    <t>1755-1633, 0004-9727</t>
  </si>
  <si>
    <t>Business and Human Rights Journal</t>
  </si>
  <si>
    <t>2057-0201, 2057-0198</t>
  </si>
  <si>
    <t>Business and Politics</t>
  </si>
  <si>
    <t>1469-3569</t>
  </si>
  <si>
    <t>Cambridge Archaeological Journal</t>
  </si>
  <si>
    <t>1474-0540, 0959-7743</t>
  </si>
  <si>
    <t>Cambridge Opera Journal</t>
  </si>
  <si>
    <t>1474-0621, 0954-5867</t>
  </si>
  <si>
    <t>Cambridge Quarterly of Healthcare Ethics</t>
  </si>
  <si>
    <t>1469-2147, 0963-1801</t>
  </si>
  <si>
    <t>Cambridge yearbook of European legal studies</t>
  </si>
  <si>
    <t>2049-7636, 1528-8870</t>
  </si>
  <si>
    <t>Canadian Journal of Philosophy</t>
  </si>
  <si>
    <t>1911-0820, 0045-5091</t>
  </si>
  <si>
    <t>Canadian Journal on Aging / La Revue canadienne du vieillissement</t>
  </si>
  <si>
    <t>1710-1107, 0714-9808</t>
  </si>
  <si>
    <t>Cardiology in the Young</t>
  </si>
  <si>
    <t>1467-1107, 1047-9511</t>
  </si>
  <si>
    <t>Central European History</t>
  </si>
  <si>
    <t>1569-1616, 0008-9389</t>
  </si>
  <si>
    <t>Clay Minerals</t>
  </si>
  <si>
    <t>1471-8030, 0009-8558</t>
  </si>
  <si>
    <t>CNS Spectrums</t>
  </si>
  <si>
    <t>2165-6509, 1092-8529</t>
  </si>
  <si>
    <t>Combinatorics Probability Computing</t>
  </si>
  <si>
    <t>1469-2163, 0963-5483</t>
  </si>
  <si>
    <t>Comparative Studies in Society and History</t>
  </si>
  <si>
    <t>1475-2999, 0010-4175</t>
  </si>
  <si>
    <t>Contemporary European History</t>
  </si>
  <si>
    <t>1469-2171, 0960-7773</t>
  </si>
  <si>
    <t>Continuity and Change</t>
  </si>
  <si>
    <t>1469-218X, 0268-4160</t>
  </si>
  <si>
    <t>Development and Psychopathology</t>
  </si>
  <si>
    <t>1469-2198, 0954-5794</t>
  </si>
  <si>
    <t>Dialogue</t>
  </si>
  <si>
    <t>1759-0949, 0012-2173</t>
  </si>
  <si>
    <t>Disaster Medicine and Public Health Preparedness</t>
  </si>
  <si>
    <t>1938-744X, 1935-7893</t>
  </si>
  <si>
    <t>Early China</t>
  </si>
  <si>
    <t>2325-2324, 0362-5028</t>
  </si>
  <si>
    <t>Early Music History</t>
  </si>
  <si>
    <t>1474-0559, 0261-1279</t>
  </si>
  <si>
    <t>Econometric Theory</t>
  </si>
  <si>
    <t>1469-4360, 0266-4666</t>
  </si>
  <si>
    <t>Economics and Philosophy</t>
  </si>
  <si>
    <t>1474-0028, 0266-2671</t>
  </si>
  <si>
    <t>Eighteenth Century Music</t>
  </si>
  <si>
    <t>1478-5714, 1478-5706</t>
  </si>
  <si>
    <t>English Language and Linguistics</t>
  </si>
  <si>
    <t>1469-4379, 1360-6743</t>
  </si>
  <si>
    <t>English Today</t>
  </si>
  <si>
    <t>1474-0567, 0266-0784</t>
  </si>
  <si>
    <t>Environment and Development Economics</t>
  </si>
  <si>
    <t>1469-4395, 1355-770X</t>
  </si>
  <si>
    <t>Environmental Conservation</t>
  </si>
  <si>
    <t>1469-4387, 0376-8929</t>
  </si>
  <si>
    <t>Episteme</t>
  </si>
  <si>
    <t>1750-0117, 1742-3600</t>
  </si>
  <si>
    <t>Ergodic Theory and Dynamical Systems</t>
  </si>
  <si>
    <t>1469-4417, 0143-3857</t>
  </si>
  <si>
    <t>European Constitutional Law Review</t>
  </si>
  <si>
    <t>1744-5515, 1574-0196</t>
  </si>
  <si>
    <t>European Journal of Applied Mathematics</t>
  </si>
  <si>
    <t>1469-4425, 0956-7925</t>
  </si>
  <si>
    <t>European Journal of Archaeology</t>
  </si>
  <si>
    <t>1741-2722, 1461-9571</t>
  </si>
  <si>
    <t>European Journal of International Security</t>
  </si>
  <si>
    <t>2057-5645, 2057-5637</t>
  </si>
  <si>
    <t>European Journal of Risk Regulation</t>
  </si>
  <si>
    <t>2190-8249, 1867-299X</t>
  </si>
  <si>
    <t>European Political Science Review</t>
  </si>
  <si>
    <t>1755-7747, 1755-7739</t>
  </si>
  <si>
    <t>Experimental Agriculture</t>
  </si>
  <si>
    <t>1469-4441, 0014-4797</t>
  </si>
  <si>
    <t>Expert Reviews in Molecular Medicine</t>
  </si>
  <si>
    <t>1462-3994</t>
  </si>
  <si>
    <t>Financial History Review</t>
  </si>
  <si>
    <t>1474-0052, 0968-5650</t>
  </si>
  <si>
    <t>Geological Magazine</t>
  </si>
  <si>
    <t>1469-5081, 0016-7568</t>
  </si>
  <si>
    <t>Global Constitutionalism</t>
  </si>
  <si>
    <t>2045-3825, 2045-3817</t>
  </si>
  <si>
    <t>Government and Opposition</t>
  </si>
  <si>
    <t>1477-7053, 0017-257X</t>
  </si>
  <si>
    <t>Greece and Rome</t>
  </si>
  <si>
    <t>1477-4550, 0017-3835</t>
  </si>
  <si>
    <t>Harvard Theological Review</t>
  </si>
  <si>
    <t>1475-4517, 0017-8160</t>
  </si>
  <si>
    <t>Health Economics Policy and Law</t>
  </si>
  <si>
    <t>1744-134X, 1744-1331</t>
  </si>
  <si>
    <t>Hypatia</t>
  </si>
  <si>
    <t>1527-2001, 0887-5367</t>
  </si>
  <si>
    <t>Infection Control and Hospital Epidemiology</t>
  </si>
  <si>
    <t>1559-6834, 0899-823X</t>
  </si>
  <si>
    <t>International and Comparative Law Quarterly</t>
  </si>
  <si>
    <t>1471-6895, 0020-5893</t>
  </si>
  <si>
    <t>International Journal Middle East Studies</t>
  </si>
  <si>
    <t>1471-6380, 0020-7438</t>
  </si>
  <si>
    <t>International Journal of Asian Studies</t>
  </si>
  <si>
    <t>1479-5922, 1479-5914</t>
  </si>
  <si>
    <t>International Journal of Astrobiology</t>
  </si>
  <si>
    <t>1475-3006, 1473-5504</t>
  </si>
  <si>
    <t>International Journal of Law in Context</t>
  </si>
  <si>
    <t>1744-5531, 1744-5523</t>
  </si>
  <si>
    <t>International Journal of Microwave and Wireless Technologies</t>
  </si>
  <si>
    <t>1759-0795, 1759-0787</t>
  </si>
  <si>
    <t>International Journal of Technology Assessment in Health Care</t>
  </si>
  <si>
    <t>1471-6348, 0266-4623</t>
  </si>
  <si>
    <t>International Review of Social History</t>
  </si>
  <si>
    <t>1469-512X, 0020-8590</t>
  </si>
  <si>
    <t>International Theory</t>
  </si>
  <si>
    <t>1752-9727, 1752-9719</t>
  </si>
  <si>
    <t>Invasive Plant Science and Management</t>
  </si>
  <si>
    <t>1939-747X, 1939-7291</t>
  </si>
  <si>
    <t>Irish Historical Studies</t>
  </si>
  <si>
    <t>2056-4139, 0021-1214</t>
  </si>
  <si>
    <t>Irish Journal of Psychological Medicine</t>
  </si>
  <si>
    <t>2051-6967, 0790-9667</t>
  </si>
  <si>
    <t>Israel Law Review</t>
  </si>
  <si>
    <t>2047-9336, 0021-2237</t>
  </si>
  <si>
    <t>Italian Political Science Review/Rivista Italiana di Scienza Politica</t>
  </si>
  <si>
    <t>2057-4908, 0048-8402</t>
  </si>
  <si>
    <t>Itinerario</t>
  </si>
  <si>
    <t>2041-2827, 0165-1153</t>
  </si>
  <si>
    <t>Japanese Journal of Political Science</t>
  </si>
  <si>
    <t>1474-0060, 1468-1099</t>
  </si>
  <si>
    <t>Journal of American Studies</t>
  </si>
  <si>
    <t>1469-5154, 0021-8758</t>
  </si>
  <si>
    <t>Journal of Benefit-Cost Analysis</t>
  </si>
  <si>
    <t>2152-2812, 2194-5888</t>
  </si>
  <si>
    <t>Journal of Biosocial Science</t>
  </si>
  <si>
    <t>1469-7599, 0021-9320</t>
  </si>
  <si>
    <t>Journal of British Studies</t>
  </si>
  <si>
    <t>1545-6986, 0021-9371</t>
  </si>
  <si>
    <t>Journal of Child Language</t>
  </si>
  <si>
    <t>1469-7602, 0305-0009</t>
  </si>
  <si>
    <t>Journal of Chinese History</t>
  </si>
  <si>
    <t>2059-1640, 2059-1632</t>
  </si>
  <si>
    <t>Journal of Dairy Research</t>
  </si>
  <si>
    <t>1469-7629, 0022-0299</t>
  </si>
  <si>
    <t>Journal of Developmental Origins of Health and Disease</t>
  </si>
  <si>
    <t>2040-1752, 2040-1744</t>
  </si>
  <si>
    <t>Journal of Fluid Mechanics</t>
  </si>
  <si>
    <t>1469-7645, 0022-1120</t>
  </si>
  <si>
    <t>Journal of French Language Studies</t>
  </si>
  <si>
    <t>1474-0079, 0959-2695</t>
  </si>
  <si>
    <t>Journal of Functional Programming</t>
  </si>
  <si>
    <t>1469-7653, 0956-7968</t>
  </si>
  <si>
    <t>Journal of Global History</t>
  </si>
  <si>
    <t>1740-0236, 1740-0228</t>
  </si>
  <si>
    <t>Journal of Helminthology</t>
  </si>
  <si>
    <t>1475-2697, 0022-149X</t>
  </si>
  <si>
    <t>Journal of International and Comparative Social Policy</t>
  </si>
  <si>
    <t>2169-978X, 2169-9763</t>
  </si>
  <si>
    <t>Journal of Latin American Studies</t>
  </si>
  <si>
    <t>1469-767X, 0022-216X</t>
  </si>
  <si>
    <t>Journal of Law and Religion</t>
  </si>
  <si>
    <t>2163-3088, 0748-0814</t>
  </si>
  <si>
    <t>Journal of Linguistic Geography</t>
  </si>
  <si>
    <t>2049-7547</t>
  </si>
  <si>
    <t>Journal of Linguistics</t>
  </si>
  <si>
    <t>1469-7742, 0022-2267</t>
  </si>
  <si>
    <t>Journal of Navigation</t>
  </si>
  <si>
    <t>1469-7785, 0373-4633</t>
  </si>
  <si>
    <t>Journal of Paleontology</t>
  </si>
  <si>
    <t>1937-2337, 0022-3360</t>
  </si>
  <si>
    <t>Journal of Pension Economics and Finance</t>
  </si>
  <si>
    <t>1475-3022, 1474-7472</t>
  </si>
  <si>
    <t>Journal of Plasma Physics</t>
  </si>
  <si>
    <t>1469-7807, 0022-3778</t>
  </si>
  <si>
    <t>Journal of Public Policy</t>
  </si>
  <si>
    <t>1469-7815, 0143-814X</t>
  </si>
  <si>
    <t>Journal of Radiotherapy in Practice</t>
  </si>
  <si>
    <t>1467-1131, 1460-3969</t>
  </si>
  <si>
    <t>Journal of Roman Archaeology</t>
  </si>
  <si>
    <t>2331-5709, 1047-7594</t>
  </si>
  <si>
    <t>Journal of Social Policy</t>
  </si>
  <si>
    <t>1469-7823, 0047-2794</t>
  </si>
  <si>
    <t>Journal of Symbolic Logic</t>
  </si>
  <si>
    <t>1943-5886, 0022-4812</t>
  </si>
  <si>
    <t>Journal of the American Philosophical Association</t>
  </si>
  <si>
    <t>2053-4485, 2053-4477</t>
  </si>
  <si>
    <t>Journal of the Australian Mathematical Society</t>
  </si>
  <si>
    <t>1446-8107, 1446-7887</t>
  </si>
  <si>
    <t>Journal of the Institute of Mathematics of Jussieu</t>
  </si>
  <si>
    <t>1475-3030, 1474-7480</t>
  </si>
  <si>
    <t>Journal of the International Phonetic Association</t>
  </si>
  <si>
    <t>1475-3502, 0025-1003</t>
  </si>
  <si>
    <t>Journal of the Marine Biological Association of the United Kingdom</t>
  </si>
  <si>
    <t>1469-7769, 0025-3154</t>
  </si>
  <si>
    <t>Journal of the Royal Asiatic Society</t>
  </si>
  <si>
    <t>1474-0591, 1356-1863</t>
  </si>
  <si>
    <t>Journal of the Royal Musical Association</t>
  </si>
  <si>
    <t>0269-0403, 1471-6933</t>
  </si>
  <si>
    <t>Journal of Tropical Ecology</t>
  </si>
  <si>
    <t>1469-7831, 0266-4674</t>
  </si>
  <si>
    <t>Language and Cognition</t>
  </si>
  <si>
    <t>1866-9859, 1866-9808</t>
  </si>
  <si>
    <t>Language in Society</t>
  </si>
  <si>
    <t>1469-8013, 0047-4045</t>
  </si>
  <si>
    <t>Language Teaching</t>
  </si>
  <si>
    <t>1475-3049, 0261-4448</t>
  </si>
  <si>
    <t>Language Variation and Change</t>
  </si>
  <si>
    <t>1469-8021, 0954-3945</t>
  </si>
  <si>
    <t>Latin American Antiquity</t>
  </si>
  <si>
    <t>2325-5080, 1045-6635</t>
  </si>
  <si>
    <t>Latin American Politics and Society</t>
  </si>
  <si>
    <t>1548-2456, 1531-426X</t>
  </si>
  <si>
    <t>Legal Theory</t>
  </si>
  <si>
    <t>1469-8048, 1352-3252</t>
  </si>
  <si>
    <t>Leiden Journal of International Law</t>
  </si>
  <si>
    <t>1478-9698, 0922-1565</t>
  </si>
  <si>
    <t>Libyan Studies</t>
  </si>
  <si>
    <t>0263-7189, 2052-6148</t>
  </si>
  <si>
    <t>Macroeconomic Dynamics</t>
  </si>
  <si>
    <t>1469-8056, 1365-1005</t>
  </si>
  <si>
    <t>Mathematical Structures in Computer Science</t>
  </si>
  <si>
    <t>1469-8072, 0960-1295</t>
  </si>
  <si>
    <t>Medical History</t>
  </si>
  <si>
    <t>2048-8343, 0025-7273</t>
  </si>
  <si>
    <t>Microscopy and Microanalysis</t>
  </si>
  <si>
    <t>1435-8115, 1431-9276</t>
  </si>
  <si>
    <t>N/A</t>
  </si>
  <si>
    <t>Microscopy Today</t>
  </si>
  <si>
    <t>2150-3583, 1551-9295</t>
  </si>
  <si>
    <t>Mineralogical Magazine</t>
  </si>
  <si>
    <t>1471-8022, 0026-461X</t>
  </si>
  <si>
    <t>Modern American History</t>
  </si>
  <si>
    <t>2397-1851, 2515-0456</t>
  </si>
  <si>
    <t>Modern Asian Studies</t>
  </si>
  <si>
    <t>1469-8099, 0026-749X</t>
  </si>
  <si>
    <t>Modern Intellectual History</t>
  </si>
  <si>
    <t>1479-2451, 1479-2443</t>
  </si>
  <si>
    <t>Modern Italy</t>
  </si>
  <si>
    <t>1469-9877, 1353-2944</t>
  </si>
  <si>
    <t>Nagoya Mathematical Journal</t>
  </si>
  <si>
    <t>2152-6842, 0027-7630</t>
  </si>
  <si>
    <t>National Institute Economic Review</t>
  </si>
  <si>
    <t>1741-3036, 0027-9501</t>
  </si>
  <si>
    <t>Natural Language Engineering</t>
  </si>
  <si>
    <t>1469-8110, 1351-3249</t>
  </si>
  <si>
    <t>Network Science</t>
  </si>
  <si>
    <t>2050-1250, 2050-1242</t>
  </si>
  <si>
    <t>New Perspectives on Turkey</t>
  </si>
  <si>
    <t>1305-3299, 0896-6346</t>
  </si>
  <si>
    <t>New Testament Studies</t>
  </si>
  <si>
    <t>1469-8145, 0028-6885</t>
  </si>
  <si>
    <t>New Theatre Quarterly</t>
  </si>
  <si>
    <t>1474-0613, 0266-464X</t>
  </si>
  <si>
    <t>Nineteenth-Century Music Review</t>
  </si>
  <si>
    <t>2044-8414, 1479-4098</t>
  </si>
  <si>
    <t>Nordic Journal of Linguistics</t>
  </si>
  <si>
    <t>1502-4717, 0332-5865</t>
  </si>
  <si>
    <t>Nutrition Research Reviews</t>
  </si>
  <si>
    <t>1475-2700, 0954-4224</t>
  </si>
  <si>
    <t>Organised Sound</t>
  </si>
  <si>
    <t>1469-8153, 1355-7718</t>
  </si>
  <si>
    <t>Paleobiology</t>
  </si>
  <si>
    <t>1938-5331, 0094-8373</t>
  </si>
  <si>
    <t>Palliative &amp; Supportive Care</t>
  </si>
  <si>
    <t>1478-9523, 1478-9515</t>
  </si>
  <si>
    <t>Parasitology</t>
  </si>
  <si>
    <t>1469-8161, 0031-1820</t>
  </si>
  <si>
    <t>Phonology</t>
  </si>
  <si>
    <t>1469-8188, 0952-6757</t>
  </si>
  <si>
    <t>Plainsong and Medieval Music</t>
  </si>
  <si>
    <t>1474-0087, 0961-1371</t>
  </si>
  <si>
    <t>Plant Genetic Resources</t>
  </si>
  <si>
    <t>1479-263X, 1479-2621</t>
  </si>
  <si>
    <t>Polar Record</t>
  </si>
  <si>
    <t>1475-3057, 0032-2474</t>
  </si>
  <si>
    <t>Political Analysis</t>
  </si>
  <si>
    <t>1476-4989, 1047-1987</t>
  </si>
  <si>
    <t>Political Science Research and Methods</t>
  </si>
  <si>
    <t>2049-8489, 2049-8470</t>
  </si>
  <si>
    <t>Popular Music</t>
  </si>
  <si>
    <t>1474-0095, 0261-1430</t>
  </si>
  <si>
    <t>Powder Diffraction</t>
  </si>
  <si>
    <t>1945-7413, 0885-7156</t>
  </si>
  <si>
    <t>Prehospital and Disaster Medicine</t>
  </si>
  <si>
    <t>1945-1938, 1049-023X</t>
  </si>
  <si>
    <t>Probability in the Engineering and Informational Sciences</t>
  </si>
  <si>
    <t>1469-8951, 0269-9648</t>
  </si>
  <si>
    <t>Proceedings of the International Astronomical Union</t>
  </si>
  <si>
    <t>1743-9221, 1743-9213</t>
  </si>
  <si>
    <t>Proceedings of The Nutrition Society</t>
  </si>
  <si>
    <t>1475-2719, 0029-6651</t>
  </si>
  <si>
    <t>Psychological Medicine</t>
  </si>
  <si>
    <t>1469-8978, 0033-2917</t>
  </si>
  <si>
    <t>Public Health Nutrition</t>
  </si>
  <si>
    <t>1475-2727, 1368-9800</t>
  </si>
  <si>
    <t>Quarterly Reviews of Biophysics</t>
  </si>
  <si>
    <t>1469-8994, 0033-5835</t>
  </si>
  <si>
    <t>Ramus</t>
  </si>
  <si>
    <t>2202-932X, 0048-671X</t>
  </si>
  <si>
    <t>ReCALL</t>
  </si>
  <si>
    <t>1474-0109, 0958-3440</t>
  </si>
  <si>
    <t>Religious Studies</t>
  </si>
  <si>
    <t>1469-901X, 0034-4125</t>
  </si>
  <si>
    <t>Renaissance Quarterly</t>
  </si>
  <si>
    <t>1935-0236, 0034-4338</t>
  </si>
  <si>
    <t>Renewable Agriculture and Food Systems</t>
  </si>
  <si>
    <t>1742-1713, 1742-1705</t>
  </si>
  <si>
    <t>Review of International Studies</t>
  </si>
  <si>
    <t>1469-9044, 0260-2105</t>
  </si>
  <si>
    <t>Review of Middle East Studies</t>
  </si>
  <si>
    <t>2329-3225, 2151-3481</t>
  </si>
  <si>
    <t>Revista de Historia Económica / Journal of Iberian and Latin American Economic History</t>
  </si>
  <si>
    <t>2041-3335, 0212-6109</t>
  </si>
  <si>
    <t>The society unfortunately does not wish to flip at this time – we will therefore need to withdraw this title from TJ status</t>
  </si>
  <si>
    <t>Robotica</t>
  </si>
  <si>
    <t>1469-8668, 0263-5747</t>
  </si>
  <si>
    <t>Royal Musical Association Research Chronicle</t>
  </si>
  <si>
    <t>1472-3808, 2167-4027</t>
  </si>
  <si>
    <t>Rural History</t>
  </si>
  <si>
    <t>1474-0656, 0956-7933</t>
  </si>
  <si>
    <t>Science in Context</t>
  </si>
  <si>
    <t>1474-0664, 0269-8897</t>
  </si>
  <si>
    <t>Scottish Journal of Theology</t>
  </si>
  <si>
    <t>1475-3065, 0036-9306</t>
  </si>
  <si>
    <t>Seed Science Research</t>
  </si>
  <si>
    <t>1475-2735, 0960-2585</t>
  </si>
  <si>
    <t>Social Philosophy and Policy</t>
  </si>
  <si>
    <t>1471-6437, 0265-0525</t>
  </si>
  <si>
    <t>Social Policy and Society</t>
  </si>
  <si>
    <t>1475-3073, 1474-7464</t>
  </si>
  <si>
    <t>Social Science History</t>
  </si>
  <si>
    <t>1527-8034, 0145-5532</t>
  </si>
  <si>
    <t>Studies in American Political Development</t>
  </si>
  <si>
    <t>1469-8692, 0898-588X</t>
  </si>
  <si>
    <t>Studies in Church History</t>
  </si>
  <si>
    <t>2059-0644, 0424-2084</t>
  </si>
  <si>
    <t>Studies in Second Language Acquisition</t>
  </si>
  <si>
    <t>1470-1545, 0272-2631</t>
  </si>
  <si>
    <t>Tempo</t>
  </si>
  <si>
    <t>1478-2286, 0040-2982</t>
  </si>
  <si>
    <t>The Aeronautical Journal</t>
  </si>
  <si>
    <t>0001-9240, 2059-6464</t>
  </si>
  <si>
    <t>The Antiquaries Journal</t>
  </si>
  <si>
    <t>1758-5309, 0003-5815</t>
  </si>
  <si>
    <t>The ANZIAM Journal</t>
  </si>
  <si>
    <t>1446-8735, 1446-1811</t>
  </si>
  <si>
    <t>The British Journal for the History of Science</t>
  </si>
  <si>
    <t>1474-001X, 0007-0874</t>
  </si>
  <si>
    <t>The British Journal of Psychiatry</t>
  </si>
  <si>
    <t>1472-1465, 0007-1250</t>
  </si>
  <si>
    <t>The Cambridge Classical Journal</t>
  </si>
  <si>
    <t>2047-993X, 1750-2705</t>
  </si>
  <si>
    <t>The Cambridge Journal of Postcolonial Literary Inquiry</t>
  </si>
  <si>
    <t>2052-2622, 2052-2614</t>
  </si>
  <si>
    <t>The Canadian Journal of Linguistics / La revue canadienne de linguistique</t>
  </si>
  <si>
    <t>1710-1115, 0008-4131</t>
  </si>
  <si>
    <t>The Classical Quarterly</t>
  </si>
  <si>
    <t>1471-6844, 0009-8388</t>
  </si>
  <si>
    <t>The Cognitive Behaviour Therapist</t>
  </si>
  <si>
    <t>1754-470X</t>
  </si>
  <si>
    <t>The Historical Journal</t>
  </si>
  <si>
    <t>1469-5103, 0018-246X</t>
  </si>
  <si>
    <t>The Journal of African History</t>
  </si>
  <si>
    <t>1469-5138, 0021-8537</t>
  </si>
  <si>
    <t>The Journal of Agricultural Science</t>
  </si>
  <si>
    <t>1469-5146, 0021-8596</t>
  </si>
  <si>
    <t>The Journal of Ecclesiastical History</t>
  </si>
  <si>
    <t>1469-7637, 0022-0469</t>
  </si>
  <si>
    <t>The Journal of Hellenic Studies</t>
  </si>
  <si>
    <t>2041-4099, 0075-4269</t>
  </si>
  <si>
    <t>The Journal of Laryngology &amp; Otology</t>
  </si>
  <si>
    <t>1748-5460, 0022-2151</t>
  </si>
  <si>
    <t>The Journal of Law Medicine &amp; Ethics</t>
  </si>
  <si>
    <t>1748-720X, 1073-1105</t>
  </si>
  <si>
    <t>The Journal of Modern African Studies</t>
  </si>
  <si>
    <t>1469-7777, 0022-278X</t>
  </si>
  <si>
    <t>The Journal of Roman Studies</t>
  </si>
  <si>
    <t>1753-528X, 0075-4358</t>
  </si>
  <si>
    <t>The Journal of the Gilded Age and Progressive Era</t>
  </si>
  <si>
    <t>1943-3557, 1537-7814</t>
  </si>
  <si>
    <t>The Knowledge Engineering Review</t>
  </si>
  <si>
    <t>1469-8005, 0269-8889</t>
  </si>
  <si>
    <t>The Lichenologist</t>
  </si>
  <si>
    <t>1096-1135, 0024-2829</t>
  </si>
  <si>
    <t>The Review of Politics</t>
  </si>
  <si>
    <t>1748-6858, 0034-6705</t>
  </si>
  <si>
    <t>The Review of Symbolic Logic</t>
  </si>
  <si>
    <t>1755-0211, 1755-0203</t>
  </si>
  <si>
    <t>Theory and Practice of Logic Programming</t>
  </si>
  <si>
    <t>1475-3081, 1471-0684</t>
  </si>
  <si>
    <t>Transactions of the Royal Historical Society</t>
  </si>
  <si>
    <t>1474-0648, 0080-4401</t>
  </si>
  <si>
    <t>Transnational Environmental Law</t>
  </si>
  <si>
    <t>2047-1033, 2047-1025</t>
  </si>
  <si>
    <t>twentieth century music</t>
  </si>
  <si>
    <t>1478-5730, 1478-5722</t>
  </si>
  <si>
    <t>Twin Research and Human Genetics</t>
  </si>
  <si>
    <t>1839-2628, 1832-4274</t>
  </si>
  <si>
    <t>Urban History</t>
  </si>
  <si>
    <t>1469-8706, 0963-9268</t>
  </si>
  <si>
    <t>Utilitas</t>
  </si>
  <si>
    <t>1741-6183, 0953-8208</t>
  </si>
  <si>
    <t>Victorian Literature and Culture</t>
  </si>
  <si>
    <t>1470-1553, 1060-1503</t>
  </si>
  <si>
    <t>Visual Neuroscience</t>
  </si>
  <si>
    <t>1469-8714, 0952-5238</t>
  </si>
  <si>
    <t>Weed Science</t>
  </si>
  <si>
    <t>1550-2759, 0043-1745</t>
  </si>
  <si>
    <t>Weed Technology</t>
  </si>
  <si>
    <t>1550-2740, 0890-037X</t>
  </si>
  <si>
    <t>World Trade Review</t>
  </si>
  <si>
    <t>1475-3138, 1474-7456</t>
  </si>
  <si>
    <t>Zygote</t>
  </si>
  <si>
    <t>1469-8730, 0967-1994</t>
  </si>
  <si>
    <t>Elsevier</t>
  </si>
  <si>
    <t>Acta Tropica</t>
  </si>
  <si>
    <t>0001-706X</t>
  </si>
  <si>
    <t>Addictive Behaviors</t>
  </si>
  <si>
    <t>0306-4603</t>
  </si>
  <si>
    <t>Agricultural Systems</t>
  </si>
  <si>
    <t>0308-521X</t>
  </si>
  <si>
    <t>Agriculture, Ecosystems and Environment</t>
  </si>
  <si>
    <t>0167-8809</t>
  </si>
  <si>
    <t>American Heart Journal</t>
  </si>
  <si>
    <t>0002-8703</t>
  </si>
  <si>
    <t>American Journal of Ophthalmology</t>
  </si>
  <si>
    <t>0002-9394</t>
  </si>
  <si>
    <t>Analytica Chimica Acta</t>
  </si>
  <si>
    <t>0003-2670</t>
  </si>
  <si>
    <t>Analytical Biochemistry</t>
  </si>
  <si>
    <t>0003-2697</t>
  </si>
  <si>
    <t>Antiviral Research</t>
  </si>
  <si>
    <t>0166-3542</t>
  </si>
  <si>
    <t>Appetite</t>
  </si>
  <si>
    <t>0195-6663</t>
  </si>
  <si>
    <t>Applied Soil Ecology</t>
  </si>
  <si>
    <t>0929-1393</t>
  </si>
  <si>
    <t>Archives of Gerontology and Geriatrics</t>
  </si>
  <si>
    <t>0167-4943</t>
  </si>
  <si>
    <t>Archives of Psychiatric Nursing</t>
  </si>
  <si>
    <t>0883-9417</t>
  </si>
  <si>
    <t>BBA - Biomembranes</t>
  </si>
  <si>
    <t>0005-2736</t>
  </si>
  <si>
    <t>BBA - Gene Regulatory Mechanisms</t>
  </si>
  <si>
    <t>1874-9399</t>
  </si>
  <si>
    <t>BBA - General Subjects</t>
  </si>
  <si>
    <t>0304-4165</t>
  </si>
  <si>
    <t>BBA - Molecular and Cell Biology of Lipids</t>
  </si>
  <si>
    <t>1388-1981</t>
  </si>
  <si>
    <t>Title change (previous: Axiomathes)</t>
  </si>
  <si>
    <t>BBA - Molecular Basis of Disease</t>
  </si>
  <si>
    <t>0925-4439</t>
  </si>
  <si>
    <t>BBA - Molecular Cell Research</t>
  </si>
  <si>
    <t>0167-4889</t>
  </si>
  <si>
    <t>Behavioural Brain Research</t>
  </si>
  <si>
    <t>0166-4328</t>
  </si>
  <si>
    <t>Best Practice &amp; Research Clinical Obstetrics &amp; Gynaecology</t>
  </si>
  <si>
    <t>1521-6934</t>
  </si>
  <si>
    <t>Biochemical and Biophysical Research Communications</t>
  </si>
  <si>
    <t>0006-291X</t>
  </si>
  <si>
    <t>Biochemical Pharmacology</t>
  </si>
  <si>
    <t>0006-2952</t>
  </si>
  <si>
    <t>Bioelectrochemistry</t>
  </si>
  <si>
    <t>1567-5394</t>
  </si>
  <si>
    <t>Biological Psychiatry</t>
  </si>
  <si>
    <t>0006-3223</t>
  </si>
  <si>
    <t>Biological Psychiatry: Cognitive Neuroscience and Neuroimaging</t>
  </si>
  <si>
    <t>2451-9022</t>
  </si>
  <si>
    <t>Biomaterials</t>
  </si>
  <si>
    <t>0142-9612</t>
  </si>
  <si>
    <t>Bioorganic &amp; Medicinal Chemistry</t>
  </si>
  <si>
    <t>0968-0896</t>
  </si>
  <si>
    <t>Bioorganic &amp; Medicinal Chemistry Letters</t>
  </si>
  <si>
    <t>0960-894X</t>
  </si>
  <si>
    <t>Bioresource Technology</t>
  </si>
  <si>
    <t>0960-8524</t>
  </si>
  <si>
    <t>Biosensors and Bioelectronics</t>
  </si>
  <si>
    <t>0956-5663</t>
  </si>
  <si>
    <t>Blood Cells, Molecules and Diseases</t>
  </si>
  <si>
    <t>1079-9796</t>
  </si>
  <si>
    <t>Bone</t>
  </si>
  <si>
    <t>8756-3282</t>
  </si>
  <si>
    <t>Brain Research</t>
  </si>
  <si>
    <t>0006-8993</t>
  </si>
  <si>
    <t>Brain Research Bulletin</t>
  </si>
  <si>
    <t>0361-9230</t>
  </si>
  <si>
    <t>n/a - Journal now only offers gold open access</t>
  </si>
  <si>
    <t>Cancer Cell</t>
  </si>
  <si>
    <t>1535-6108</t>
  </si>
  <si>
    <t>Cancer Epidemiology</t>
  </si>
  <si>
    <t>1877-7821</t>
  </si>
  <si>
    <t>Cell</t>
  </si>
  <si>
    <t>0092-8674</t>
  </si>
  <si>
    <t>Cell Chemical Biology</t>
  </si>
  <si>
    <t>2451-9456</t>
  </si>
  <si>
    <t>Cell Host &amp; Microbe</t>
  </si>
  <si>
    <t>1931-3128</t>
  </si>
  <si>
    <t>Cell Metabolism</t>
  </si>
  <si>
    <t>1550-4131</t>
  </si>
  <si>
    <t>Cell Stem Cell</t>
  </si>
  <si>
    <t>1934-5909</t>
  </si>
  <si>
    <t>Cell Systems</t>
  </si>
  <si>
    <t>2405-4712</t>
  </si>
  <si>
    <t>Cellular Signalling</t>
  </si>
  <si>
    <t>0898-6568</t>
  </si>
  <si>
    <t>Chemosphere</t>
  </si>
  <si>
    <t>0045-6535</t>
  </si>
  <si>
    <t>Children and Youth Services Review</t>
  </si>
  <si>
    <t>0190-7409</t>
  </si>
  <si>
    <t>Clinical Immunology</t>
  </si>
  <si>
    <t>1521-6616</t>
  </si>
  <si>
    <t>Clinical Lymphoma, Myeloma and Leukemia</t>
  </si>
  <si>
    <t>2152-2650</t>
  </si>
  <si>
    <t>Clinical Microbiology and Infection</t>
  </si>
  <si>
    <t>1198-743X</t>
  </si>
  <si>
    <t>Clinical Neurology and Neurosurgery</t>
  </si>
  <si>
    <t>0303-8467</t>
  </si>
  <si>
    <t>Cognition</t>
  </si>
  <si>
    <t>0010-0277</t>
  </si>
  <si>
    <t>Cognitive Psychology</t>
  </si>
  <si>
    <t>0010-0285</t>
  </si>
  <si>
    <t>Computers in Biology and Medicine</t>
  </si>
  <si>
    <t>0010-4825</t>
  </si>
  <si>
    <t>Consciousness and Cognition</t>
  </si>
  <si>
    <t>1053-8100</t>
  </si>
  <si>
    <t>Cortex</t>
  </si>
  <si>
    <t>0010-9452</t>
  </si>
  <si>
    <t>Crop Protection</t>
  </si>
  <si>
    <t>0261-2194</t>
  </si>
  <si>
    <t>Current Biology</t>
  </si>
  <si>
    <t>0960-9822</t>
  </si>
  <si>
    <t>Developmental Biology</t>
  </si>
  <si>
    <t>0012-1606</t>
  </si>
  <si>
    <t>Developmental Cell</t>
  </si>
  <si>
    <t>1534-5807</t>
  </si>
  <si>
    <t>Diabetes Research and Clinical Practice</t>
  </si>
  <si>
    <t>0168-8227</t>
  </si>
  <si>
    <t>Diagnostic Microbiology &amp; Infectious Disease</t>
  </si>
  <si>
    <t>0732-8893</t>
  </si>
  <si>
    <t>DNA Repair</t>
  </si>
  <si>
    <t>1568-7864</t>
  </si>
  <si>
    <t>Drug and Alcohol Dependence</t>
  </si>
  <si>
    <t>0376-8716</t>
  </si>
  <si>
    <t>Electrochimica Acta</t>
  </si>
  <si>
    <t>0013-4686</t>
  </si>
  <si>
    <t>Energy Conversion and Management</t>
  </si>
  <si>
    <t>0196-8904</t>
  </si>
  <si>
    <t>Environmental Research</t>
  </si>
  <si>
    <t>0013-9351</t>
  </si>
  <si>
    <t>Epilepsy &amp; Behavior</t>
  </si>
  <si>
    <t>1525-5050</t>
  </si>
  <si>
    <t>European Journal of Medical Genetics</t>
  </si>
  <si>
    <t>1769-7212</t>
  </si>
  <si>
    <t>European Journal of Medicinal Chemistry</t>
  </si>
  <si>
    <t>0223-5234</t>
  </si>
  <si>
    <t>European Journal of Pharmaceutical Sciences</t>
  </si>
  <si>
    <t>0928-0987</t>
  </si>
  <si>
    <t>European Journal of Radiology</t>
  </si>
  <si>
    <t>0720-048X</t>
  </si>
  <si>
    <t>European Journal of Vascular &amp; Endovascular Surgery</t>
  </si>
  <si>
    <t>1078-5884</t>
  </si>
  <si>
    <t>European Neuropsychopharmacology</t>
  </si>
  <si>
    <t>0924-977X</t>
  </si>
  <si>
    <t>Evaluation and Program Planning</t>
  </si>
  <si>
    <t>0149-7189</t>
  </si>
  <si>
    <t>Experimental Cell Research</t>
  </si>
  <si>
    <t>0014-4827</t>
  </si>
  <si>
    <t>Experimental Eye Research</t>
  </si>
  <si>
    <t>0014-4835</t>
  </si>
  <si>
    <t>Experimental Gerontology</t>
  </si>
  <si>
    <t>0531-5565</t>
  </si>
  <si>
    <t>Experimental Neurology</t>
  </si>
  <si>
    <t>0014-4886</t>
  </si>
  <si>
    <t>Field Crops Research</t>
  </si>
  <si>
    <t>0378-4290</t>
  </si>
  <si>
    <t>Food Control</t>
  </si>
  <si>
    <t>0956-7135</t>
  </si>
  <si>
    <t>Food Policy</t>
  </si>
  <si>
    <t>0306-9192</t>
  </si>
  <si>
    <t>Fungal Genetics and Biology</t>
  </si>
  <si>
    <t>1087-1845</t>
  </si>
  <si>
    <t>Gait &amp; Posture</t>
  </si>
  <si>
    <t>0966-6362</t>
  </si>
  <si>
    <t>Gene</t>
  </si>
  <si>
    <t>0378-1119</t>
  </si>
  <si>
    <t>Geoderma</t>
  </si>
  <si>
    <t>0016-7061</t>
  </si>
  <si>
    <t>Global Food Security</t>
  </si>
  <si>
    <t>2211-9124</t>
  </si>
  <si>
    <t>Gynecologic Oncology</t>
  </si>
  <si>
    <t>0090-8258</t>
  </si>
  <si>
    <t>Health and Place</t>
  </si>
  <si>
    <t>1353-8292</t>
  </si>
  <si>
    <t>Health policy</t>
  </si>
  <si>
    <t>0168-8510</t>
  </si>
  <si>
    <t>Immunity</t>
  </si>
  <si>
    <t>1074-7613</t>
  </si>
  <si>
    <t>Infection, Genetics and Evolution</t>
  </si>
  <si>
    <t>1567-1348</t>
  </si>
  <si>
    <t>International Journal of Biological Macromolecules</t>
  </si>
  <si>
    <t>0141-8130</t>
  </si>
  <si>
    <t>International Journal of Cardiology</t>
  </si>
  <si>
    <t>0167-5273</t>
  </si>
  <si>
    <t>International Journal of Drug Policy</t>
  </si>
  <si>
    <t>0955-3959</t>
  </si>
  <si>
    <t>International Journal of Educational Development</t>
  </si>
  <si>
    <t>0738-0593</t>
  </si>
  <si>
    <t>International Journal of Hygiene and Environmental Health</t>
  </si>
  <si>
    <t>1438-4639</t>
  </si>
  <si>
    <t>International Journal of Law and Psychiatry</t>
  </si>
  <si>
    <t>0160-2527</t>
  </si>
  <si>
    <t>International Journal of Pharmaceutics</t>
  </si>
  <si>
    <t>0378-5173</t>
  </si>
  <si>
    <t>Journal of Adolescent Health</t>
  </si>
  <si>
    <t>1054-139X</t>
  </si>
  <si>
    <t>Journal of Affective Disorders</t>
  </si>
  <si>
    <t>0165-0327</t>
  </si>
  <si>
    <t>Journal of Anxiety Disorders</t>
  </si>
  <si>
    <t>0887-6185</t>
  </si>
  <si>
    <t>Journal of Autoimmunity</t>
  </si>
  <si>
    <t>0896-8411</t>
  </si>
  <si>
    <t>Journal of Biomechanics</t>
  </si>
  <si>
    <t>0021-9290</t>
  </si>
  <si>
    <t>Journal of Chromatography B</t>
  </si>
  <si>
    <t>1570-0232</t>
  </si>
  <si>
    <t>Journal of Cleaner Production</t>
  </si>
  <si>
    <t>0959-6526</t>
  </si>
  <si>
    <t>Journal of Clinical Epidemiology</t>
  </si>
  <si>
    <t>0895-4356</t>
  </si>
  <si>
    <t>Journal of Clinical Neuroscience</t>
  </si>
  <si>
    <t>0967-5868</t>
  </si>
  <si>
    <t>Journal of Clinical Virology</t>
  </si>
  <si>
    <t>1386-6532</t>
  </si>
  <si>
    <t>Journal of Controlled Release</t>
  </si>
  <si>
    <t>0168-3659</t>
  </si>
  <si>
    <t>Journal of Development Economics</t>
  </si>
  <si>
    <t>0304-3878</t>
  </si>
  <si>
    <t>Journal of Environmental Management</t>
  </si>
  <si>
    <t>0301-4797</t>
  </si>
  <si>
    <t>Journal of Immunological Methods</t>
  </si>
  <si>
    <t>0022-1759</t>
  </si>
  <si>
    <t>Journal of Magnetic Resonance</t>
  </si>
  <si>
    <t>1090-7807</t>
  </si>
  <si>
    <t>Journal of Molecular Biology</t>
  </si>
  <si>
    <t>0022-2836</t>
  </si>
  <si>
    <t>Journal of Neuroimmunology</t>
  </si>
  <si>
    <t>0165-5728</t>
  </si>
  <si>
    <t>Journal of Neuroscience Methods</t>
  </si>
  <si>
    <t>0165-0270</t>
  </si>
  <si>
    <t>Journal of Pain and Symptom Management</t>
  </si>
  <si>
    <t>0885-3924</t>
  </si>
  <si>
    <t>Journal of Power Sources</t>
  </si>
  <si>
    <t>0378-7753</t>
  </si>
  <si>
    <t>Journal of Proteomics</t>
  </si>
  <si>
    <t>1874-3919</t>
  </si>
  <si>
    <t>Journal of Psychiatric Research</t>
  </si>
  <si>
    <t>0022-3956</t>
  </si>
  <si>
    <t>Journal of Steroid Biochemistry and Molecular Biology</t>
  </si>
  <si>
    <t>0960-0760</t>
  </si>
  <si>
    <t>Journal of Stored Products Research</t>
  </si>
  <si>
    <t>0022-474X</t>
  </si>
  <si>
    <t>Journal of Structural Biology</t>
  </si>
  <si>
    <t>1047-8477</t>
  </si>
  <si>
    <t>Journal of the Mechanical Behavior of Biomedical Materials</t>
  </si>
  <si>
    <t>1751-6161</t>
  </si>
  <si>
    <t>Journal of Theoretical Biology</t>
  </si>
  <si>
    <t>0022-5193</t>
  </si>
  <si>
    <t>Journal of Transport &amp; Health</t>
  </si>
  <si>
    <t>2214-1405</t>
  </si>
  <si>
    <t>Journal of Virological Methods</t>
  </si>
  <si>
    <t>0166-0934</t>
  </si>
  <si>
    <t>Journal of Web Semantics</t>
  </si>
  <si>
    <t>1570-8268</t>
  </si>
  <si>
    <t>Land Use Policy</t>
  </si>
  <si>
    <t>0264-8377</t>
  </si>
  <si>
    <t>Magnetic Resonance Imaging</t>
  </si>
  <si>
    <t>0730-725X</t>
  </si>
  <si>
    <t>Matrix Biology</t>
  </si>
  <si>
    <t>0945-053X</t>
  </si>
  <si>
    <t>Mechanisms of Ageing and Development</t>
  </si>
  <si>
    <t>0047-6374</t>
  </si>
  <si>
    <t>Medical Engineering and Physics</t>
  </si>
  <si>
    <t>1350-4533</t>
  </si>
  <si>
    <t>Medical Hypotheses</t>
  </si>
  <si>
    <t>0306-9877</t>
  </si>
  <si>
    <t>Medical Image Analysis</t>
  </si>
  <si>
    <t>1361-8415</t>
  </si>
  <si>
    <t>Methods</t>
  </si>
  <si>
    <t>1046-2023</t>
  </si>
  <si>
    <t>Midwifery</t>
  </si>
  <si>
    <t>0266-6138</t>
  </si>
  <si>
    <t>Mitochondrion</t>
  </si>
  <si>
    <t>1567-7249</t>
  </si>
  <si>
    <t>Molecular &amp; Biochemical Parasitology</t>
  </si>
  <si>
    <t>0166-6851</t>
  </si>
  <si>
    <t>Molecular and Cellular Endocrinology</t>
  </si>
  <si>
    <t>0303-7207</t>
  </si>
  <si>
    <t>Molecular Cell</t>
  </si>
  <si>
    <t>1097-2765</t>
  </si>
  <si>
    <t>Molecular Immunology</t>
  </si>
  <si>
    <t>0161-5890</t>
  </si>
  <si>
    <t>Neurobiology of Aging</t>
  </si>
  <si>
    <t>0197-4580</t>
  </si>
  <si>
    <t>Neuron</t>
  </si>
  <si>
    <t>0896-6273</t>
  </si>
  <si>
    <t>Neuropharmacology</t>
  </si>
  <si>
    <t>0028-3908</t>
  </si>
  <si>
    <t>Neuropsychologia</t>
  </si>
  <si>
    <t>0028-3932</t>
  </si>
  <si>
    <t>Neuroscience Letters</t>
  </si>
  <si>
    <t>0304-3940</t>
  </si>
  <si>
    <t>Osteoarthritis and Cartilage</t>
  </si>
  <si>
    <t>1063-4584</t>
  </si>
  <si>
    <t>Peptides</t>
  </si>
  <si>
    <t>0196-9781</t>
  </si>
  <si>
    <t>Personality and Individual Differences</t>
  </si>
  <si>
    <t>0191-8869</t>
  </si>
  <si>
    <t>Physiological and Molecular Plant Pathology</t>
  </si>
  <si>
    <t>0885-5765</t>
  </si>
  <si>
    <t>Physiology &amp; Behavior</t>
  </si>
  <si>
    <t>0031-9384</t>
  </si>
  <si>
    <t>Preventive Veterinary Medicine</t>
  </si>
  <si>
    <t>0167-5877</t>
  </si>
  <si>
    <t>Protein Expression and Purification</t>
  </si>
  <si>
    <t>1046-5928</t>
  </si>
  <si>
    <t>Psychiatry Research</t>
  </si>
  <si>
    <t>0165-1781</t>
  </si>
  <si>
    <t>Psychiatry Research: Neuroimaging</t>
  </si>
  <si>
    <t>0925-4927</t>
  </si>
  <si>
    <t>Remote Sensing of Environment</t>
  </si>
  <si>
    <t>0034-4257</t>
  </si>
  <si>
    <t>Respiratory Medicine</t>
  </si>
  <si>
    <t>0954-6111</t>
  </si>
  <si>
    <t>Schizophrenia Research</t>
  </si>
  <si>
    <t>0920-9964</t>
  </si>
  <si>
    <t>Science of the Total Environment</t>
  </si>
  <si>
    <t>0048-9697</t>
  </si>
  <si>
    <t>Sensors and Actuators: B. Chemical</t>
  </si>
  <si>
    <t>0925-4005</t>
  </si>
  <si>
    <t>Sleep Medicine</t>
  </si>
  <si>
    <t>1389-9457</t>
  </si>
  <si>
    <t>Social Science &amp; Medicine</t>
  </si>
  <si>
    <t>0277-9536</t>
  </si>
  <si>
    <t>Structure</t>
  </si>
  <si>
    <t>0969-2126</t>
  </si>
  <si>
    <t>Studies in History and Philosophy of Science</t>
  </si>
  <si>
    <t>0039-3681</t>
  </si>
  <si>
    <t>Systematic and Applied Microbiology</t>
  </si>
  <si>
    <t>0723-2020</t>
  </si>
  <si>
    <t>Teaching and Teacher Education</t>
  </si>
  <si>
    <t>0742-051X</t>
  </si>
  <si>
    <t>Technology in Society</t>
  </si>
  <si>
    <t>0160-791X</t>
  </si>
  <si>
    <t>Tetrahedron</t>
  </si>
  <si>
    <t>0040-4020</t>
  </si>
  <si>
    <t>Tetrahedron Letters</t>
  </si>
  <si>
    <t>0040-4039</t>
  </si>
  <si>
    <t>The American Journal of Geriatric Psychiatry</t>
  </si>
  <si>
    <t>1064-7481</t>
  </si>
  <si>
    <t>The Journal of Pediatrics</t>
  </si>
  <si>
    <t>0022-3476</t>
  </si>
  <si>
    <t>The Veterinary Journal</t>
  </si>
  <si>
    <t>1090-0233</t>
  </si>
  <si>
    <t>Ticks and Tick-borne Diseases</t>
  </si>
  <si>
    <t>1877-959X</t>
  </si>
  <si>
    <t>Tuberculosis</t>
  </si>
  <si>
    <t>1472-9792</t>
  </si>
  <si>
    <t>Vaccine</t>
  </si>
  <si>
    <t>0264-410X</t>
  </si>
  <si>
    <t>Veterinary Immunology and Immunopathology</t>
  </si>
  <si>
    <t>0165-2427</t>
  </si>
  <si>
    <t>Virology</t>
  </si>
  <si>
    <t>0042-6822</t>
  </si>
  <si>
    <t>Women's Studies International Forum</t>
  </si>
  <si>
    <t>0277-5395</t>
  </si>
  <si>
    <t>World Development</t>
  </si>
  <si>
    <t>0305-750X</t>
  </si>
  <si>
    <t>World Development Perspectives</t>
  </si>
  <si>
    <t>2452-2929</t>
  </si>
  <si>
    <t>World Neurosurgery</t>
  </si>
  <si>
    <t>1878-8750</t>
  </si>
  <si>
    <t>InterResearch</t>
  </si>
  <si>
    <t>Aquatic Microbial Ecology</t>
  </si>
  <si>
    <t>1616-1564</t>
  </si>
  <si>
    <t>0.75</t>
  </si>
  <si>
    <t>55.2</t>
  </si>
  <si>
    <t>0.00</t>
  </si>
  <si>
    <t>456.3</t>
  </si>
  <si>
    <t>Climate Research</t>
  </si>
  <si>
    <t>1616-1572</t>
  </si>
  <si>
    <t>0.76</t>
  </si>
  <si>
    <t>27.8</t>
  </si>
  <si>
    <t>0.60</t>
  </si>
  <si>
    <t>433.5</t>
  </si>
  <si>
    <t>Diseases of Aquatic Organisms</t>
  </si>
  <si>
    <t>1616-1580</t>
  </si>
  <si>
    <t>0.56</t>
  </si>
  <si>
    <t>22.6</t>
  </si>
  <si>
    <t>0.89</t>
  </si>
  <si>
    <t>515.6</t>
  </si>
  <si>
    <t>Marine Ecology Progress Series</t>
  </si>
  <si>
    <t>1616-1599</t>
  </si>
  <si>
    <t>0.79</t>
  </si>
  <si>
    <t>105.2</t>
  </si>
  <si>
    <t>1.51</t>
  </si>
  <si>
    <t>755.2</t>
  </si>
  <si>
    <t>Karger</t>
  </si>
  <si>
    <t>Annals of Nutrition and Metabolism</t>
  </si>
  <si>
    <t>0250-6807</t>
  </si>
  <si>
    <t>Cardiology</t>
  </si>
  <si>
    <t>0008-6312</t>
  </si>
  <si>
    <t>Cytogenetic and Genome Research</t>
  </si>
  <si>
    <t>1424-8581</t>
  </si>
  <si>
    <t>European Addiction Research</t>
  </si>
  <si>
    <t>1022-6877</t>
  </si>
  <si>
    <t>Neurodegenerative Diseases</t>
  </si>
  <si>
    <t>1660-2854</t>
  </si>
  <si>
    <t>Sexual Development</t>
  </si>
  <si>
    <t>1661-5425</t>
  </si>
  <si>
    <t>Skin Appendage Disorders</t>
  </si>
  <si>
    <t>2296-9195</t>
  </si>
  <si>
    <t>London Geological Society</t>
  </si>
  <si>
    <t>Geochemistry: Exploration, Environment, Analysis</t>
  </si>
  <si>
    <t>2041-4943</t>
  </si>
  <si>
    <t>Journal of the Geological Society</t>
  </si>
  <si>
    <t>2041-479X</t>
  </si>
  <si>
    <t>Petroleum Geoscience</t>
  </si>
  <si>
    <t>2041-496X</t>
  </si>
  <si>
    <t>Proceedings of the Yorkshire Geological Society</t>
  </si>
  <si>
    <t>2041-4811</t>
  </si>
  <si>
    <t>Quarterly Journal of Engineering Geology and Hydrogeology</t>
  </si>
  <si>
    <t>2041-4803</t>
  </si>
  <si>
    <t>OUP</t>
  </si>
  <si>
    <t> ICES Journal of Marine Science</t>
  </si>
  <si>
    <t>1095-9289</t>
  </si>
  <si>
    <t>Bioinformatics</t>
  </si>
  <si>
    <t>1460-2059</t>
  </si>
  <si>
    <t>Europace</t>
  </si>
  <si>
    <t>1532-2092</t>
  </si>
  <si>
    <t>Health Policy and Planning</t>
  </si>
  <si>
    <t>1460-2237</t>
  </si>
  <si>
    <t>Royal Society</t>
  </si>
  <si>
    <t>Biology Letters </t>
  </si>
  <si>
    <t>1744-957X</t>
  </si>
  <si>
    <t>Journal of the Royal Society Interface</t>
  </si>
  <si>
    <t>1742-5662</t>
  </si>
  <si>
    <t>Proceedings of the Royal Society A: Mathematical, Physical and Engineering Sciences</t>
  </si>
  <si>
    <t>1471-2946</t>
  </si>
  <si>
    <t>Proceedings of the Royal Society B: Biological Sciences</t>
  </si>
  <si>
    <t>1471-2954</t>
  </si>
  <si>
    <t>RUP</t>
  </si>
  <si>
    <t>Journal of Cell Biology (JCB)</t>
  </si>
  <si>
    <t>1540-8140</t>
  </si>
  <si>
    <t>Journal of Experimental Medicine (JEM)</t>
  </si>
  <si>
    <t>1540-9538</t>
  </si>
  <si>
    <t>Journal of General Physiology (JGP)</t>
  </si>
  <si>
    <t>1540-7748</t>
  </si>
  <si>
    <t>Springer Nature</t>
  </si>
  <si>
    <t>3 Biotech</t>
  </si>
  <si>
    <t>2190-5738</t>
  </si>
  <si>
    <t>4OR</t>
  </si>
  <si>
    <t>1614-2411</t>
  </si>
  <si>
    <t>AAPS PharmSciTech</t>
  </si>
  <si>
    <t>1530-9932</t>
  </si>
  <si>
    <t>Abdominal Radiology</t>
  </si>
  <si>
    <t>2366-0058</t>
  </si>
  <si>
    <t>Abhandlungen aus dem Mathematischen Seminar der Universität Hamburg</t>
  </si>
  <si>
    <t>1865-8784</t>
  </si>
  <si>
    <t>aBIOTECH</t>
  </si>
  <si>
    <t>2662-1738</t>
  </si>
  <si>
    <t>Academic Psychiatry</t>
  </si>
  <si>
    <t>1545-7230</t>
  </si>
  <si>
    <t>Accreditation and Quality Assurance</t>
  </si>
  <si>
    <t>1432-0517</t>
  </si>
  <si>
    <t>Acta Analytica</t>
  </si>
  <si>
    <t>1874-6349</t>
  </si>
  <si>
    <t>Acta Applicandae Mathematicae</t>
  </si>
  <si>
    <t>1572-9036</t>
  </si>
  <si>
    <t>Acta Biotheoretica</t>
  </si>
  <si>
    <t>1572-8358</t>
  </si>
  <si>
    <t>Acta Diabetologica</t>
  </si>
  <si>
    <t>1432-5233</t>
  </si>
  <si>
    <t>acta ethologica</t>
  </si>
  <si>
    <t>1437-9546</t>
  </si>
  <si>
    <t>Acta Geochimica</t>
  </si>
  <si>
    <t>2365-7499</t>
  </si>
  <si>
    <t>Acta Geodaetica et Geophysica</t>
  </si>
  <si>
    <t>2213-5820</t>
  </si>
  <si>
    <t>Acta Geophysica</t>
  </si>
  <si>
    <t>1895-7455</t>
  </si>
  <si>
    <t>Acta Geotechnica</t>
  </si>
  <si>
    <t>1861-1133</t>
  </si>
  <si>
    <t>Acta Informatica</t>
  </si>
  <si>
    <t>1432-0525</t>
  </si>
  <si>
    <t>Acta Mathematica Scientia</t>
  </si>
  <si>
    <t>1572-9087</t>
  </si>
  <si>
    <t>Acta Mathematica Vietnamica</t>
  </si>
  <si>
    <t>2315-4144</t>
  </si>
  <si>
    <t>Acta Mechanica</t>
  </si>
  <si>
    <t>1619-6937</t>
  </si>
  <si>
    <t>Acta Metallurgica Sinica (English Letters)</t>
  </si>
  <si>
    <t>2194-1289</t>
  </si>
  <si>
    <t>Acta Neurochirurgica</t>
  </si>
  <si>
    <t>0942-0940</t>
  </si>
  <si>
    <t>Acta Neurologica Belgica</t>
  </si>
  <si>
    <t>2240-2993</t>
  </si>
  <si>
    <t>Acta Neuropathologica</t>
  </si>
  <si>
    <t>1432-0533</t>
  </si>
  <si>
    <t>Acta Parasitologica</t>
  </si>
  <si>
    <t>1896-1851</t>
  </si>
  <si>
    <t>Acta Pharmacologica Sinica</t>
  </si>
  <si>
    <t>1745-7254</t>
  </si>
  <si>
    <t>Acta Physiologiae Plantarum</t>
  </si>
  <si>
    <t>1861-1664</t>
  </si>
  <si>
    <t>Acta Politica</t>
  </si>
  <si>
    <t>1741-1416</t>
  </si>
  <si>
    <t>Adaptive Human Behavior and Physiology</t>
  </si>
  <si>
    <t>2198-7335</t>
  </si>
  <si>
    <t>Administration and Policy in Mental Health and Mental Health Services Research</t>
  </si>
  <si>
    <t>1573-3289</t>
  </si>
  <si>
    <t>Adsorption</t>
  </si>
  <si>
    <t>1572-8757</t>
  </si>
  <si>
    <t>Advanced Composites and Hybrid Materials</t>
  </si>
  <si>
    <t>2522-0136</t>
  </si>
  <si>
    <t>Advanced Fiber Materials</t>
  </si>
  <si>
    <t>2524-793X</t>
  </si>
  <si>
    <t>Advances in Applied Clifford Algebras</t>
  </si>
  <si>
    <t>1661-4909</t>
  </si>
  <si>
    <t>Advances in Astronautics Science and Technology</t>
  </si>
  <si>
    <t>2524-5260</t>
  </si>
  <si>
    <t>Advances in Computational Intelligence</t>
  </si>
  <si>
    <t>2730-7808</t>
  </si>
  <si>
    <t>Advances in Computational Mathematics</t>
  </si>
  <si>
    <t>1572-9044</t>
  </si>
  <si>
    <t>Advances in Data Analysis and Classification</t>
  </si>
  <si>
    <t>1862-5355</t>
  </si>
  <si>
    <t>Advances in Health Sciences Education</t>
  </si>
  <si>
    <t>1573-1677</t>
  </si>
  <si>
    <t>Advances in Manufacturing</t>
  </si>
  <si>
    <t>2195-3597</t>
  </si>
  <si>
    <t>Advances in Neurodevelopmental Disorders</t>
  </si>
  <si>
    <t>2366-7540</t>
  </si>
  <si>
    <t>Advances in Operator Theory</t>
  </si>
  <si>
    <t>2538-225X</t>
  </si>
  <si>
    <t>Advances in Traditional Medicine</t>
  </si>
  <si>
    <t>2662-4060</t>
  </si>
  <si>
    <t>Adversity and Resilience Science</t>
  </si>
  <si>
    <t>2662-2416</t>
  </si>
  <si>
    <t>Aequationes mathematicae</t>
  </si>
  <si>
    <t>1420-8903</t>
  </si>
  <si>
    <t>Aerobiologia</t>
  </si>
  <si>
    <t>1573-3025</t>
  </si>
  <si>
    <t>Aerosol Science and Engineering</t>
  </si>
  <si>
    <t>2510-3768</t>
  </si>
  <si>
    <t>Aerospace Systems</t>
  </si>
  <si>
    <t>2523-3955</t>
  </si>
  <si>
    <t>Aerotecnica Missili &amp; Spazio</t>
  </si>
  <si>
    <t>2524-6968</t>
  </si>
  <si>
    <t>Aesthetic Plastic Surgery</t>
  </si>
  <si>
    <t>1432-5241</t>
  </si>
  <si>
    <t>Title change (previous: Oxidation of Metals)</t>
  </si>
  <si>
    <t>Affective Science</t>
  </si>
  <si>
    <t>2662-205X</t>
  </si>
  <si>
    <t>African Archaeological Review</t>
  </si>
  <si>
    <t>1572-9842</t>
  </si>
  <si>
    <t>Afrika Matematika</t>
  </si>
  <si>
    <t>2190-7668</t>
  </si>
  <si>
    <t>Ageing International</t>
  </si>
  <si>
    <t>1936-606X</t>
  </si>
  <si>
    <t>Aging Clinical and Experimental Research</t>
  </si>
  <si>
    <t>1720-8319</t>
  </si>
  <si>
    <t>Agricultural Research</t>
  </si>
  <si>
    <t>2249-7218</t>
  </si>
  <si>
    <t>Agriculture and Human Values</t>
  </si>
  <si>
    <t>1572-8366</t>
  </si>
  <si>
    <t>Agroforestry Systems</t>
  </si>
  <si>
    <t>1572-9680</t>
  </si>
  <si>
    <t>Agronomy for Sustainable Development</t>
  </si>
  <si>
    <t>1773-0155</t>
  </si>
  <si>
    <t>AI &amp; SOCIETY</t>
  </si>
  <si>
    <t>1435-5655</t>
  </si>
  <si>
    <t>AI and Ethics</t>
  </si>
  <si>
    <t>2730-5961</t>
  </si>
  <si>
    <t>AIDS and Behavior</t>
  </si>
  <si>
    <t>1573-3254</t>
  </si>
  <si>
    <t>Air Quality, Atmosphere &amp; Health</t>
  </si>
  <si>
    <t>1873-9326</t>
  </si>
  <si>
    <t>Algebra universalis</t>
  </si>
  <si>
    <t>1420-8911</t>
  </si>
  <si>
    <t>Algebras and Representation Theory</t>
  </si>
  <si>
    <t>1572-9079</t>
  </si>
  <si>
    <t>Algorithmica</t>
  </si>
  <si>
    <t>1432-0541</t>
  </si>
  <si>
    <t>Alpine Botany</t>
  </si>
  <si>
    <t>1664-221X</t>
  </si>
  <si>
    <t>Ambio</t>
  </si>
  <si>
    <t>1654-7209</t>
  </si>
  <si>
    <t>American Journal of Criminal Justice</t>
  </si>
  <si>
    <t>1936-1351</t>
  </si>
  <si>
    <t>American Journal of Cultural Sociology</t>
  </si>
  <si>
    <t>2049-7121</t>
  </si>
  <si>
    <t>American Journal of Dance Therapy</t>
  </si>
  <si>
    <t>1573-3262</t>
  </si>
  <si>
    <t>American Journal of Potato Research</t>
  </si>
  <si>
    <t>1874-9380</t>
  </si>
  <si>
    <t>Amino Acids</t>
  </si>
  <si>
    <t>1438-2199</t>
  </si>
  <si>
    <t>AMS Review</t>
  </si>
  <si>
    <t>1869-8182</t>
  </si>
  <si>
    <t>Analog Integrated Circuits and Signal Processing</t>
  </si>
  <si>
    <t>1573-1979</t>
  </si>
  <si>
    <t>Analysis and Mathematical Physics</t>
  </si>
  <si>
    <t>1664-235X</t>
  </si>
  <si>
    <t>Analytical and Bioanalytical Chemistry</t>
  </si>
  <si>
    <t>1618-2650</t>
  </si>
  <si>
    <t>Anatomical Science International</t>
  </si>
  <si>
    <t>1447-073X</t>
  </si>
  <si>
    <t>Angiogenesis</t>
  </si>
  <si>
    <t>1573-7209</t>
  </si>
  <si>
    <t>Animal Cognition</t>
  </si>
  <si>
    <t>1435-9456</t>
  </si>
  <si>
    <t>Annales Henri Poincaré</t>
  </si>
  <si>
    <t>1424-0661</t>
  </si>
  <si>
    <t>Annales mathématiques du Québec</t>
  </si>
  <si>
    <t>2195-4763</t>
  </si>
  <si>
    <t>ANNALI DELL'UNIVERSITA' DI FERRARA</t>
  </si>
  <si>
    <t>1827-1510</t>
  </si>
  <si>
    <t>Annali di Matematica Pura ed Applicata (1923 -)</t>
  </si>
  <si>
    <t>1618-1891</t>
  </si>
  <si>
    <t>Annals of Biomedical Engineering</t>
  </si>
  <si>
    <t>1573-9686</t>
  </si>
  <si>
    <t>Annals of Combinatorics</t>
  </si>
  <si>
    <t>0219-3094</t>
  </si>
  <si>
    <t>Annals of Data Science</t>
  </si>
  <si>
    <t>2198-5812</t>
  </si>
  <si>
    <t>Annals of Finance</t>
  </si>
  <si>
    <t>1614-2454</t>
  </si>
  <si>
    <t>Annals of Functional Analysis</t>
  </si>
  <si>
    <t>2008-8752</t>
  </si>
  <si>
    <t>Annals of Global Analysis and Geometry</t>
  </si>
  <si>
    <t>1572-9060</t>
  </si>
  <si>
    <t>Annals of Hematology</t>
  </si>
  <si>
    <t>1432-0584</t>
  </si>
  <si>
    <t>Annals of Mathematics and Artificial Intelligence</t>
  </si>
  <si>
    <t>1573-7470</t>
  </si>
  <si>
    <t>Annals of Nuclear Medicine</t>
  </si>
  <si>
    <t>1864-6433</t>
  </si>
  <si>
    <t>Annals of Operations Research</t>
  </si>
  <si>
    <t>1572-9338</t>
  </si>
  <si>
    <t>Annals of PDE</t>
  </si>
  <si>
    <t>2199-2576</t>
  </si>
  <si>
    <t>Annals of Surgical Oncology</t>
  </si>
  <si>
    <t>1534-4681</t>
  </si>
  <si>
    <t>Annals of Telecommunications</t>
  </si>
  <si>
    <t>1958-9395</t>
  </si>
  <si>
    <t>Anthropocene Science</t>
  </si>
  <si>
    <t>2731-3980</t>
  </si>
  <si>
    <t>New title</t>
  </si>
  <si>
    <t>Antonie van Leeuwenhoek</t>
  </si>
  <si>
    <t>1572-9699</t>
  </si>
  <si>
    <t>Apidologie</t>
  </si>
  <si>
    <t>1297-9678</t>
  </si>
  <si>
    <t>Apoptosis</t>
  </si>
  <si>
    <t>1573-675X</t>
  </si>
  <si>
    <t>Applicable Algebra in Engineering, Communication and Computing</t>
  </si>
  <si>
    <t>1432-0622</t>
  </si>
  <si>
    <t>Applied Biochemistry and Biotechnology</t>
  </si>
  <si>
    <t>1559-0291</t>
  </si>
  <si>
    <t>Applied Categorical Structures</t>
  </si>
  <si>
    <t>1572-9095</t>
  </si>
  <si>
    <t>Applied Composite Materials</t>
  </si>
  <si>
    <t>1573-4897</t>
  </si>
  <si>
    <t>Applied Entomology and Zoology</t>
  </si>
  <si>
    <t>1347-605X</t>
  </si>
  <si>
    <t>Applied Geomatics</t>
  </si>
  <si>
    <t>1866-928X</t>
  </si>
  <si>
    <t>Applied Intelligence</t>
  </si>
  <si>
    <t>1573-7497</t>
  </si>
  <si>
    <t>Applied Magnetic Resonance</t>
  </si>
  <si>
    <t>1613-7507</t>
  </si>
  <si>
    <t>Applied Mathematics &amp; Optimization</t>
  </si>
  <si>
    <t>1432-0606</t>
  </si>
  <si>
    <t>Applied Mathematics-A Journal of Chinese Universities</t>
  </si>
  <si>
    <t>1993-0445</t>
  </si>
  <si>
    <t>Applied Microbiology and Biotechnology</t>
  </si>
  <si>
    <t>1432-0614</t>
  </si>
  <si>
    <t>Title change (previous: International Journal of Automation and Computing)</t>
  </si>
  <si>
    <t>Applied Nanoscience</t>
  </si>
  <si>
    <t>2190-5517</t>
  </si>
  <si>
    <t>Applied Physics A</t>
  </si>
  <si>
    <t>1432-0630</t>
  </si>
  <si>
    <t>Applied Physics B</t>
  </si>
  <si>
    <t>1432-0649</t>
  </si>
  <si>
    <t>Applied Psychophysiology and Biofeedback</t>
  </si>
  <si>
    <t>1573-3270</t>
  </si>
  <si>
    <t>Applied Research in Quality of Life</t>
  </si>
  <si>
    <t>1871-2576</t>
  </si>
  <si>
    <t>Applied Spatial Analysis and Policy</t>
  </si>
  <si>
    <t>1874-4621</t>
  </si>
  <si>
    <t>Aquaculture International</t>
  </si>
  <si>
    <t>1573-143X</t>
  </si>
  <si>
    <t>Aquatic Ecology</t>
  </si>
  <si>
    <t>1573-5125</t>
  </si>
  <si>
    <t>Aquatic Geochemistry</t>
  </si>
  <si>
    <t>1573-1421</t>
  </si>
  <si>
    <t>Aquatic Sciences</t>
  </si>
  <si>
    <t>1420-9055</t>
  </si>
  <si>
    <t>Arabian Journal for Science and Engineering</t>
  </si>
  <si>
    <t>2191-4281</t>
  </si>
  <si>
    <t>Arabian Journal of Geosciences</t>
  </si>
  <si>
    <t>1866-7538</t>
  </si>
  <si>
    <t>Archaeological and Anthropological Sciences</t>
  </si>
  <si>
    <t>1866-9565</t>
  </si>
  <si>
    <t>Archaeologies</t>
  </si>
  <si>
    <t>1935-3987</t>
  </si>
  <si>
    <t>Architecture, Structures and Construction</t>
  </si>
  <si>
    <t>2730-9894</t>
  </si>
  <si>
    <t>Archiv der Mathematik</t>
  </si>
  <si>
    <t>1420-8938</t>
  </si>
  <si>
    <t>Archival Science</t>
  </si>
  <si>
    <t>1573-7500</t>
  </si>
  <si>
    <t>Archive for History of Exact Sciences</t>
  </si>
  <si>
    <t>1432-0657</t>
  </si>
  <si>
    <t>Archive for Mathematical Logic</t>
  </si>
  <si>
    <t>1432-0665</t>
  </si>
  <si>
    <t>Archive for Rational Mechanics and Analysis</t>
  </si>
  <si>
    <t>1432-0673</t>
  </si>
  <si>
    <t>Archive of Applied Mechanics</t>
  </si>
  <si>
    <t>1432-0681</t>
  </si>
  <si>
    <t>Archives of Civil and Mechanical Engineering</t>
  </si>
  <si>
    <t>1644-9665</t>
  </si>
  <si>
    <t>Archives of Computational Methods in Engineering</t>
  </si>
  <si>
    <t>1886-1784</t>
  </si>
  <si>
    <t>Archives of Dermatological Research</t>
  </si>
  <si>
    <t>1432-069X</t>
  </si>
  <si>
    <t>Archives of Environmental Contamination and Toxicology</t>
  </si>
  <si>
    <t>1432-0703</t>
  </si>
  <si>
    <t>Archives of Gynecology and Obstetrics</t>
  </si>
  <si>
    <t>1432-0711</t>
  </si>
  <si>
    <t>Archives of Microbiology</t>
  </si>
  <si>
    <t>1432-072X</t>
  </si>
  <si>
    <t>Archives of Orthopaedic and Trauma Surgery</t>
  </si>
  <si>
    <t>1434-3916</t>
  </si>
  <si>
    <t>Archives of Osteoporosis</t>
  </si>
  <si>
    <t>1862-3514</t>
  </si>
  <si>
    <t>Archives of Pharmacal Research</t>
  </si>
  <si>
    <t>1976-3786</t>
  </si>
  <si>
    <t>Archives of Sexual Behavior</t>
  </si>
  <si>
    <t>1573-2800</t>
  </si>
  <si>
    <t>Archives of Toxicology</t>
  </si>
  <si>
    <t>1432-0738</t>
  </si>
  <si>
    <t>Archives of Virology</t>
  </si>
  <si>
    <t>1432-8798</t>
  </si>
  <si>
    <t>Archives of Women's Mental Health</t>
  </si>
  <si>
    <t>1435-1102</t>
  </si>
  <si>
    <t>Archivum Immunologiae et Therapiae Experimentalis</t>
  </si>
  <si>
    <t>1661-4917</t>
  </si>
  <si>
    <t/>
  </si>
  <si>
    <t>Argumentation</t>
  </si>
  <si>
    <t>1572-8374</t>
  </si>
  <si>
    <t>Arnold Mathematical Journal</t>
  </si>
  <si>
    <t>2199-6806</t>
  </si>
  <si>
    <t>Arthropod-Plant Interactions</t>
  </si>
  <si>
    <t>1872-8847</t>
  </si>
  <si>
    <t>Artificial Intelligence and Law</t>
  </si>
  <si>
    <t>1572-8382</t>
  </si>
  <si>
    <t>Artificial Intelligence Review</t>
  </si>
  <si>
    <t>1573-7462</t>
  </si>
  <si>
    <t>Artificial Life and Robotics</t>
  </si>
  <si>
    <t>1614-7456</t>
  </si>
  <si>
    <t>Asia Europe Journal</t>
  </si>
  <si>
    <t>1612-1031</t>
  </si>
  <si>
    <t>Asia Pacific Education Review</t>
  </si>
  <si>
    <t>1876-407X</t>
  </si>
  <si>
    <t>Asia Pacific Journal of Management</t>
  </si>
  <si>
    <t>1572-9958</t>
  </si>
  <si>
    <t>Asian Archaeology</t>
  </si>
  <si>
    <t>2520-8101</t>
  </si>
  <si>
    <t>Asian Bioethics Review</t>
  </si>
  <si>
    <t>1793-9453</t>
  </si>
  <si>
    <t>Asian Business &amp; Management</t>
  </si>
  <si>
    <t>1476-9328</t>
  </si>
  <si>
    <t>Asian Journal of Business Ethics</t>
  </si>
  <si>
    <t>2210-6731</t>
  </si>
  <si>
    <t>Asian Journal of Civil Engineering</t>
  </si>
  <si>
    <t>2522-011X</t>
  </si>
  <si>
    <t>Asian Journal of Criminology</t>
  </si>
  <si>
    <t>1871-014X</t>
  </si>
  <si>
    <t>Asia-Pacific Financial Markets</t>
  </si>
  <si>
    <t>1573-6946</t>
  </si>
  <si>
    <t>Asia-Pacific Journal of Atmospheric Sciences</t>
  </si>
  <si>
    <t>1976-7951</t>
  </si>
  <si>
    <t>Asia-Pacific Journal of Regional Science</t>
  </si>
  <si>
    <t>2509-7954</t>
  </si>
  <si>
    <t>AStA Advances in Statistical Analysis</t>
  </si>
  <si>
    <t>1863-818X</t>
  </si>
  <si>
    <t>Astrodynamics</t>
  </si>
  <si>
    <t>2522-0098</t>
  </si>
  <si>
    <t>Astrophysics and Space Science</t>
  </si>
  <si>
    <t>1572-946X</t>
  </si>
  <si>
    <t>Augmented Human Research</t>
  </si>
  <si>
    <t>2365-4325</t>
  </si>
  <si>
    <t>Australasian Plant Pathology</t>
  </si>
  <si>
    <t>1448-6032</t>
  </si>
  <si>
    <t>Automated Software Engineering</t>
  </si>
  <si>
    <t>1573-7535</t>
  </si>
  <si>
    <t>Automotive and Engine Technology</t>
  </si>
  <si>
    <t>2365-5135</t>
  </si>
  <si>
    <t>Autonomous Agents and Multi-Agent Systems</t>
  </si>
  <si>
    <t>1573-7454</t>
  </si>
  <si>
    <t>Autonomous Robots</t>
  </si>
  <si>
    <t>1573-7527</t>
  </si>
  <si>
    <t>Banach Journal of Mathematical Analysis</t>
  </si>
  <si>
    <t>1735-8787</t>
  </si>
  <si>
    <t>Behavior Analysis in Practice</t>
  </si>
  <si>
    <t>2196-8934</t>
  </si>
  <si>
    <t>Behavior and Social Issues</t>
  </si>
  <si>
    <t>2376-6786</t>
  </si>
  <si>
    <t>Behavior Genetics</t>
  </si>
  <si>
    <t>1573-3297</t>
  </si>
  <si>
    <t>Behavioral Ecology and Sociobiology</t>
  </si>
  <si>
    <t>1432-0762</t>
  </si>
  <si>
    <t>Behaviormetrika</t>
  </si>
  <si>
    <t>1349-6964</t>
  </si>
  <si>
    <t>Beiträge zur Algebra und Geometrie / Contributions to Algebra and Geometry</t>
  </si>
  <si>
    <t>2191-0383</t>
  </si>
  <si>
    <t>Biochemical Genetics</t>
  </si>
  <si>
    <t>1573-4927</t>
  </si>
  <si>
    <t>BioChip Journal</t>
  </si>
  <si>
    <t>2092-7843</t>
  </si>
  <si>
    <t>BioControl</t>
  </si>
  <si>
    <t>1573-8248</t>
  </si>
  <si>
    <t>Biodegradation</t>
  </si>
  <si>
    <t>1572-9729</t>
  </si>
  <si>
    <t>Bio-Design and Manufacturing</t>
  </si>
  <si>
    <t>2522-8552</t>
  </si>
  <si>
    <t>Biodiversity and Conservation</t>
  </si>
  <si>
    <t>1572-9710</t>
  </si>
  <si>
    <t>BioEnergy Research</t>
  </si>
  <si>
    <t>1939-1242</t>
  </si>
  <si>
    <t>Biogeochemistry</t>
  </si>
  <si>
    <t>1573-515X</t>
  </si>
  <si>
    <t>Biogerontology</t>
  </si>
  <si>
    <t>1573-6768</t>
  </si>
  <si>
    <t>Biologia</t>
  </si>
  <si>
    <t>1336-9563</t>
  </si>
  <si>
    <t>Biologia Futura</t>
  </si>
  <si>
    <t>2676-8607</t>
  </si>
  <si>
    <t>Biological Cybernetics</t>
  </si>
  <si>
    <t>1432-0770</t>
  </si>
  <si>
    <t>Biological Invasions</t>
  </si>
  <si>
    <t>1573-1464</t>
  </si>
  <si>
    <t>Biological Theory</t>
  </si>
  <si>
    <t>1555-5550</t>
  </si>
  <si>
    <t>Biological Trace Element Research</t>
  </si>
  <si>
    <t>1559-0720</t>
  </si>
  <si>
    <t>Biology &amp; Philosophy</t>
  </si>
  <si>
    <t>1572-8404</t>
  </si>
  <si>
    <t>Biology and Fertility of Soils</t>
  </si>
  <si>
    <t>1432-0789</t>
  </si>
  <si>
    <t>Biomass Conversion and Biorefinery</t>
  </si>
  <si>
    <t>2190-6823</t>
  </si>
  <si>
    <t>Biomechanics and Modeling in Mechanobiology</t>
  </si>
  <si>
    <t>1617-7940</t>
  </si>
  <si>
    <t>Biomedical Engineering Education</t>
  </si>
  <si>
    <t>2730-5945</t>
  </si>
  <si>
    <t>Biomedical Microdevices</t>
  </si>
  <si>
    <t>1572-8781</t>
  </si>
  <si>
    <t>BioMetals</t>
  </si>
  <si>
    <t>1572-8773</t>
  </si>
  <si>
    <t>Biomolecular NMR Assignments</t>
  </si>
  <si>
    <t>1874-270X</t>
  </si>
  <si>
    <t>BioNanoScience</t>
  </si>
  <si>
    <t>2191-1649</t>
  </si>
  <si>
    <t>Biophysical Economics and Sustainability</t>
  </si>
  <si>
    <t>2730-7204</t>
  </si>
  <si>
    <t>Bioprocess and Biosystems Engineering</t>
  </si>
  <si>
    <t>1615-7605</t>
  </si>
  <si>
    <t>Biosemiotics</t>
  </si>
  <si>
    <t>1875-1350</t>
  </si>
  <si>
    <t>BioSocieties</t>
  </si>
  <si>
    <t>1745-8560</t>
  </si>
  <si>
    <t>Biotechnology and Bioprocess Engineering</t>
  </si>
  <si>
    <t>1976-3816</t>
  </si>
  <si>
    <t>Biotechnology Letters</t>
  </si>
  <si>
    <t>1573-6776</t>
  </si>
  <si>
    <t>BIT Numerical Mathematics</t>
  </si>
  <si>
    <t>1572-9125</t>
  </si>
  <si>
    <t>Boletín de la Sociedad Matemática Mexicana</t>
  </si>
  <si>
    <t>2296-4495</t>
  </si>
  <si>
    <t>Bollettino dell'Unione Matematica Italiana</t>
  </si>
  <si>
    <t>2198-2759</t>
  </si>
  <si>
    <t>Bone Marrow Transplantation</t>
  </si>
  <si>
    <t>1476-5365</t>
  </si>
  <si>
    <t>Boundary-Layer Meteorology</t>
  </si>
  <si>
    <t>1573-1472</t>
  </si>
  <si>
    <t>Brain Imaging and Behavior</t>
  </si>
  <si>
    <t>1931-7565</t>
  </si>
  <si>
    <t>Brain Structure and Function</t>
  </si>
  <si>
    <t>1863-2661</t>
  </si>
  <si>
    <t>Brain Topography</t>
  </si>
  <si>
    <t>1573-6792</t>
  </si>
  <si>
    <t>Brain Tumor Pathology</t>
  </si>
  <si>
    <t>1861-387X</t>
  </si>
  <si>
    <t>Brazilian Journal of Botany</t>
  </si>
  <si>
    <t>1806-9959</t>
  </si>
  <si>
    <t>Brazilian Journal of Chemical Engineering</t>
  </si>
  <si>
    <t>1678-4383</t>
  </si>
  <si>
    <t>Brazilian Journal of Microbiology</t>
  </si>
  <si>
    <t>1678-4405</t>
  </si>
  <si>
    <t>Brazilian Journal of Physics</t>
  </si>
  <si>
    <t>1678-4448</t>
  </si>
  <si>
    <t>Breast Cancer</t>
  </si>
  <si>
    <t>1880-4233</t>
  </si>
  <si>
    <t>Breast Cancer Research and Treatment</t>
  </si>
  <si>
    <t>1573-7217</t>
  </si>
  <si>
    <t>British Dental Journal</t>
  </si>
  <si>
    <t>1476-5373</t>
  </si>
  <si>
    <t>British Journal of Cancer</t>
  </si>
  <si>
    <t>1532-1827</t>
  </si>
  <si>
    <t>Building Simulation</t>
  </si>
  <si>
    <t>1996-8744</t>
  </si>
  <si>
    <t>Bulletin of Atmospheric Science and Technology</t>
  </si>
  <si>
    <t>2662-1509</t>
  </si>
  <si>
    <t>Bulletin of Earthquake Engineering</t>
  </si>
  <si>
    <t>1573-1456</t>
  </si>
  <si>
    <t>Bulletin of Engineering Geology and the Environment</t>
  </si>
  <si>
    <t>1435-9537</t>
  </si>
  <si>
    <t>Bulletin of Environmental Contamination and Toxicology</t>
  </si>
  <si>
    <t>1432-0800</t>
  </si>
  <si>
    <t>Bulletin of Mathematical Biology</t>
  </si>
  <si>
    <t>1522-9602</t>
  </si>
  <si>
    <t>Bulletin of the Brazilian Mathematical Society, New Series</t>
  </si>
  <si>
    <t>1678-7714</t>
  </si>
  <si>
    <t>Bulletin of the Iranian Mathematical Society</t>
  </si>
  <si>
    <t>1735-8515</t>
  </si>
  <si>
    <t>Bulletin of the Malaysian Mathematical Sciences Society</t>
  </si>
  <si>
    <t>2180-4206</t>
  </si>
  <si>
    <t>Bulletin of Volcanology</t>
  </si>
  <si>
    <t>1432-0819</t>
  </si>
  <si>
    <t>Calcified Tissue International</t>
  </si>
  <si>
    <t>1432-0827</t>
  </si>
  <si>
    <t>Calcolo</t>
  </si>
  <si>
    <t>1126-5434</t>
  </si>
  <si>
    <t>Calculus of Variations and Partial Differential Equations</t>
  </si>
  <si>
    <t>1432-0835</t>
  </si>
  <si>
    <t>Cambridge Journal of Evidence-Based Policing</t>
  </si>
  <si>
    <t>2520-1336</t>
  </si>
  <si>
    <t>Canadian Journal of Anesthesia/Journal canadien d'anesthésie</t>
  </si>
  <si>
    <t>1496-8975</t>
  </si>
  <si>
    <t>Canadian Journal of Emergency Medicine</t>
  </si>
  <si>
    <t>1481-8035</t>
  </si>
  <si>
    <t>Canadian Journal of Public Health</t>
  </si>
  <si>
    <t>1920-7476</t>
  </si>
  <si>
    <t>Canadian Journal of Science, Mathematics and Technology Education</t>
  </si>
  <si>
    <t>1942-4051</t>
  </si>
  <si>
    <t>Canadian Studies in Population</t>
  </si>
  <si>
    <t>1927-629X</t>
  </si>
  <si>
    <t>Cancer Causes &amp; Control</t>
  </si>
  <si>
    <t>1573-7225</t>
  </si>
  <si>
    <t>Cancer Chemotherapy and Pharmacology</t>
  </si>
  <si>
    <t>1432-0843</t>
  </si>
  <si>
    <t>Cancer Gene Therapy</t>
  </si>
  <si>
    <t>1476-5500</t>
  </si>
  <si>
    <t>Cancer Immunology, Immunotherapy</t>
  </si>
  <si>
    <t>1432-0851</t>
  </si>
  <si>
    <t>Carbon Letters</t>
  </si>
  <si>
    <t>2233-4998</t>
  </si>
  <si>
    <t>Carbonates and Evaporites</t>
  </si>
  <si>
    <t>1878-5212</t>
  </si>
  <si>
    <t>CardioVascular and Interventional Radiology</t>
  </si>
  <si>
    <t>1432-086X</t>
  </si>
  <si>
    <t>Cardiovascular Drugs and Therapy</t>
  </si>
  <si>
    <t>1573-7241</t>
  </si>
  <si>
    <t>Cardiovascular Engineering and Technology</t>
  </si>
  <si>
    <t>1869-4098</t>
  </si>
  <si>
    <t>Cardiovascular Intervention and Therapeutics</t>
  </si>
  <si>
    <t>1868-4297</t>
  </si>
  <si>
    <t>Cardiovascular Toxicology</t>
  </si>
  <si>
    <t>1559-0259</t>
  </si>
  <si>
    <t>Catalysis Letters</t>
  </si>
  <si>
    <t>1572-879X</t>
  </si>
  <si>
    <t>Catalysis Surveys from Asia</t>
  </si>
  <si>
    <t>1574-9266</t>
  </si>
  <si>
    <t>CCF Transactions on High Performance Computing</t>
  </si>
  <si>
    <t>2524-4930</t>
  </si>
  <si>
    <t>CCF Transactions on Networking</t>
  </si>
  <si>
    <t>2520-8470</t>
  </si>
  <si>
    <t>CCF Transactions on Pervasive Computing and Interaction</t>
  </si>
  <si>
    <t>2524-5228</t>
  </si>
  <si>
    <t>Celestial Mechanics and Dynamical Astronomy</t>
  </si>
  <si>
    <t>1572-9478</t>
  </si>
  <si>
    <t>Cell and Tissue Banking</t>
  </si>
  <si>
    <t>1573-6814</t>
  </si>
  <si>
    <t>Cell and Tissue Research</t>
  </si>
  <si>
    <t>1432-0878</t>
  </si>
  <si>
    <t>Cell Biochemistry and Biophysics</t>
  </si>
  <si>
    <t>1559-0283</t>
  </si>
  <si>
    <t>Cell Biology and Toxicology</t>
  </si>
  <si>
    <t>1573-6822</t>
  </si>
  <si>
    <t>Cell Death &amp; Differentiation</t>
  </si>
  <si>
    <t>1476-5403</t>
  </si>
  <si>
    <t>Cell Stress and Chaperones</t>
  </si>
  <si>
    <t>1466-1268</t>
  </si>
  <si>
    <t>Cellular &amp; Molecular Immunology</t>
  </si>
  <si>
    <t>2042-0226</t>
  </si>
  <si>
    <t>Cellular and Molecular Bioengineering</t>
  </si>
  <si>
    <t>1865-5033</t>
  </si>
  <si>
    <t>Title change (previous: Journal of Big Data Analytics in Transportation)</t>
  </si>
  <si>
    <t>Cellular and Molecular Life Sciences</t>
  </si>
  <si>
    <t>1420-9071</t>
  </si>
  <si>
    <t>Cellular and Molecular Neurobiology</t>
  </si>
  <si>
    <t>1573-6830</t>
  </si>
  <si>
    <t>Cellular Oncology</t>
  </si>
  <si>
    <t>2211-3436</t>
  </si>
  <si>
    <t>Cellulose</t>
  </si>
  <si>
    <t>1572-882X</t>
  </si>
  <si>
    <t>CEN Case Reports</t>
  </si>
  <si>
    <t>2192-4449</t>
  </si>
  <si>
    <t>Cereal Research Communications</t>
  </si>
  <si>
    <t>1788-9170</t>
  </si>
  <si>
    <t>Chemical Papers</t>
  </si>
  <si>
    <t>1336-9075</t>
  </si>
  <si>
    <t>Chemistry Africa</t>
  </si>
  <si>
    <t>2522-5766</t>
  </si>
  <si>
    <t>Chemoecology</t>
  </si>
  <si>
    <t>1423-0445</t>
  </si>
  <si>
    <t>Chemosensory Perception</t>
  </si>
  <si>
    <t>1936-5810</t>
  </si>
  <si>
    <t>ChemTexts</t>
  </si>
  <si>
    <t>2199-3793</t>
  </si>
  <si>
    <t>Child &amp; Youth Care Forum</t>
  </si>
  <si>
    <t>1573-3319</t>
  </si>
  <si>
    <t>Child and Adolescent Social Work Journal</t>
  </si>
  <si>
    <t>1573-2797</t>
  </si>
  <si>
    <t>Child Indicators Research</t>
  </si>
  <si>
    <t>1874-8988</t>
  </si>
  <si>
    <t>Child Psychiatry &amp; Human Development</t>
  </si>
  <si>
    <t>1573-3327</t>
  </si>
  <si>
    <t>Children's Literature in Education</t>
  </si>
  <si>
    <t>1573-1693</t>
  </si>
  <si>
    <t>Child's Nervous System</t>
  </si>
  <si>
    <t>1433-0350</t>
  </si>
  <si>
    <t>China Foundry</t>
  </si>
  <si>
    <t>2365-9459</t>
  </si>
  <si>
    <t>China International Strategy Review</t>
  </si>
  <si>
    <t>2524-5635</t>
  </si>
  <si>
    <t>China Ocean Engineering</t>
  </si>
  <si>
    <t>2191-8945</t>
  </si>
  <si>
    <t>China Population and Development Studies</t>
  </si>
  <si>
    <t>2523-8965</t>
  </si>
  <si>
    <t>Chinese Geographical Science</t>
  </si>
  <si>
    <t>1993-064X</t>
  </si>
  <si>
    <t>Chinese Journal of Academic Radiology</t>
  </si>
  <si>
    <t>2520-8993</t>
  </si>
  <si>
    <t>Chinese Political Science Review</t>
  </si>
  <si>
    <t>2365-4252</t>
  </si>
  <si>
    <t>Chromatographia</t>
  </si>
  <si>
    <t>1612-1112</t>
  </si>
  <si>
    <t>Chromosoma</t>
  </si>
  <si>
    <t>1432-0886</t>
  </si>
  <si>
    <t>Chromosome Research</t>
  </si>
  <si>
    <t>1573-6849</t>
  </si>
  <si>
    <t>Circuits, Systems, and Signal Processing</t>
  </si>
  <si>
    <t>1531-5878</t>
  </si>
  <si>
    <t>Circular Economy and Sustainability</t>
  </si>
  <si>
    <t>2730-5988</t>
  </si>
  <si>
    <t>Clays and Clay Minerals</t>
  </si>
  <si>
    <t>1552-8367</t>
  </si>
  <si>
    <t>Clean Technologies and Environmental Policy</t>
  </si>
  <si>
    <t>1618-9558</t>
  </si>
  <si>
    <t>Climate Dynamics</t>
  </si>
  <si>
    <t>1432-0894</t>
  </si>
  <si>
    <t>Climatic Change</t>
  </si>
  <si>
    <t>1573-1480</t>
  </si>
  <si>
    <t>Clinical &amp; Experimental Metastasis</t>
  </si>
  <si>
    <t>1573-7276</t>
  </si>
  <si>
    <t>Clinical and Experimental Medicine</t>
  </si>
  <si>
    <t>1591-9528</t>
  </si>
  <si>
    <t>Clinical and Experimental Nephrology</t>
  </si>
  <si>
    <t>1437-7799</t>
  </si>
  <si>
    <t>Clinical and Translational Imaging</t>
  </si>
  <si>
    <t>2281-7565</t>
  </si>
  <si>
    <t>Clinical Journal of Gastroenterology</t>
  </si>
  <si>
    <t>1865-7265</t>
  </si>
  <si>
    <t>Clinical Oral Investigations</t>
  </si>
  <si>
    <t>1436-3771</t>
  </si>
  <si>
    <t>Clinical Rheumatology</t>
  </si>
  <si>
    <t>1434-9949</t>
  </si>
  <si>
    <t>Clinical Social Work Journal</t>
  </si>
  <si>
    <t>1573-3343</t>
  </si>
  <si>
    <t>Cliometrica</t>
  </si>
  <si>
    <t>1863-2513</t>
  </si>
  <si>
    <t>Cluster Computing</t>
  </si>
  <si>
    <t>1573-7543</t>
  </si>
  <si>
    <t>Cognition, Technology &amp; Work</t>
  </si>
  <si>
    <t>1435-5566</t>
  </si>
  <si>
    <t>Cognitive Computation</t>
  </si>
  <si>
    <t>1866-9964</t>
  </si>
  <si>
    <t>Cognitive Neurodynamics</t>
  </si>
  <si>
    <t>1871-4099</t>
  </si>
  <si>
    <t>Cognitive Processing</t>
  </si>
  <si>
    <t>1612-4790</t>
  </si>
  <si>
    <t>Cognitive Therapy and Research</t>
  </si>
  <si>
    <t>1573-2819</t>
  </si>
  <si>
    <t>Collectanea Mathematica</t>
  </si>
  <si>
    <t>2038-4815</t>
  </si>
  <si>
    <t>Colloid and Polymer Science</t>
  </si>
  <si>
    <t>1435-1536</t>
  </si>
  <si>
    <t>Communications in Mathematical Physics</t>
  </si>
  <si>
    <t>1432-0916</t>
  </si>
  <si>
    <t>Communications in Mathematics and Statistics</t>
  </si>
  <si>
    <t>2194-671X</t>
  </si>
  <si>
    <t>Community Ecology</t>
  </si>
  <si>
    <t>1588-2756</t>
  </si>
  <si>
    <t>Community Mental Health Journal</t>
  </si>
  <si>
    <t>1573-2789</t>
  </si>
  <si>
    <t>Comparative Clinical Pathology</t>
  </si>
  <si>
    <t>1618-565X</t>
  </si>
  <si>
    <t>Comparative Economic Studies</t>
  </si>
  <si>
    <t>1478-3320</t>
  </si>
  <si>
    <t>Comparative European Politics</t>
  </si>
  <si>
    <t>1740-388X</t>
  </si>
  <si>
    <t>Complex Analysis and its Synergies</t>
  </si>
  <si>
    <t>2197-120X</t>
  </si>
  <si>
    <t>Complex Analysis and Operator Theory</t>
  </si>
  <si>
    <t>1661-8262</t>
  </si>
  <si>
    <t>Computational and Applied Mathematics</t>
  </si>
  <si>
    <t>1807-0302</t>
  </si>
  <si>
    <t>Computational and Mathematical Organization Theory</t>
  </si>
  <si>
    <t>1572-9346</t>
  </si>
  <si>
    <t>Computational Brain &amp; Behavior</t>
  </si>
  <si>
    <t>2522-087X</t>
  </si>
  <si>
    <t>computational complexity</t>
  </si>
  <si>
    <t>1420-8954</t>
  </si>
  <si>
    <t>Computational Economics</t>
  </si>
  <si>
    <t>1572-9974</t>
  </si>
  <si>
    <t>Computational Geosciences</t>
  </si>
  <si>
    <t>1573-1499</t>
  </si>
  <si>
    <t>Computational Management Science</t>
  </si>
  <si>
    <t>1619-6988</t>
  </si>
  <si>
    <t>Computational Mechanics</t>
  </si>
  <si>
    <t>1432-0924</t>
  </si>
  <si>
    <t>Computational Methods and Function Theory</t>
  </si>
  <si>
    <t>2195-3724</t>
  </si>
  <si>
    <t>Computational Optimization and Applications</t>
  </si>
  <si>
    <t>1573-2894</t>
  </si>
  <si>
    <t>Computational Particle Mechanics</t>
  </si>
  <si>
    <t>2196-4386</t>
  </si>
  <si>
    <t>Computational Statistics</t>
  </si>
  <si>
    <t>1613-9658</t>
  </si>
  <si>
    <t>Computer Supported Cooperative Work (CSCW)</t>
  </si>
  <si>
    <t>1573-7551</t>
  </si>
  <si>
    <t>Computing</t>
  </si>
  <si>
    <t>1436-5057</t>
  </si>
  <si>
    <t>Computing and Software for Big Science</t>
  </si>
  <si>
    <t>2510-2044</t>
  </si>
  <si>
    <t>Conservation Genetics</t>
  </si>
  <si>
    <t>1572-9737</t>
  </si>
  <si>
    <t>Conservation Genetics Resources</t>
  </si>
  <si>
    <t>1877-7260</t>
  </si>
  <si>
    <t>Constitutional Political Economy</t>
  </si>
  <si>
    <t>1572-9966</t>
  </si>
  <si>
    <t>Construction Robotics</t>
  </si>
  <si>
    <t>2509-8780</t>
  </si>
  <si>
    <t>Constructive Approximation</t>
  </si>
  <si>
    <t>1432-0940</t>
  </si>
  <si>
    <t>Contemporary Family Therapy</t>
  </si>
  <si>
    <t>1573-3335</t>
  </si>
  <si>
    <t>Contemporary Islam</t>
  </si>
  <si>
    <t>1872-0226</t>
  </si>
  <si>
    <t>Contemporary Jewry</t>
  </si>
  <si>
    <t>1876-5165</t>
  </si>
  <si>
    <t>Contemporary Political Theory</t>
  </si>
  <si>
    <t>1476-9336</t>
  </si>
  <si>
    <t>Contemporary School Psychology</t>
  </si>
  <si>
    <t>2161-1505</t>
  </si>
  <si>
    <t>Continental Philosophy Review</t>
  </si>
  <si>
    <t>1573-1103</t>
  </si>
  <si>
    <t>Continuum Mechanics and Thermodynamics</t>
  </si>
  <si>
    <t>1432-0959</t>
  </si>
  <si>
    <t>Contributions to Mineralogy and Petrology</t>
  </si>
  <si>
    <t>1432-0967</t>
  </si>
  <si>
    <t>Control Theory and Technology</t>
  </si>
  <si>
    <t>2198-0942</t>
  </si>
  <si>
    <t>Coral Reefs</t>
  </si>
  <si>
    <t>1432-0975</t>
  </si>
  <si>
    <t>Corporate Reputation Review</t>
  </si>
  <si>
    <t>1479-1889</t>
  </si>
  <si>
    <t>Corpus Pragmatics</t>
  </si>
  <si>
    <t>2509-9515</t>
  </si>
  <si>
    <t>Crime Prevention and Community Safety</t>
  </si>
  <si>
    <t>1743-4629</t>
  </si>
  <si>
    <t>Crime, Law and Social Change</t>
  </si>
  <si>
    <t>1573-0751</t>
  </si>
  <si>
    <t>Criminal Law and Philosophy</t>
  </si>
  <si>
    <t>1871-9805</t>
  </si>
  <si>
    <t>Criminal Law Forum</t>
  </si>
  <si>
    <t>1572-9850</t>
  </si>
  <si>
    <t>Critical Criminology</t>
  </si>
  <si>
    <t>1572-9877</t>
  </si>
  <si>
    <t>Cryptography and Communications</t>
  </si>
  <si>
    <t>1936-2455</t>
  </si>
  <si>
    <t>CSI Transactions on ICT</t>
  </si>
  <si>
    <t>2277-9086</t>
  </si>
  <si>
    <t>Cultural Studies of Science Education</t>
  </si>
  <si>
    <t>1871-1510</t>
  </si>
  <si>
    <t>Culture and Brain</t>
  </si>
  <si>
    <t>2193-8660</t>
  </si>
  <si>
    <t>Culture, Medicine, and Psychiatry</t>
  </si>
  <si>
    <t>1573-076X</t>
  </si>
  <si>
    <t>Current Genetics</t>
  </si>
  <si>
    <t>1432-0983</t>
  </si>
  <si>
    <t>Current Medical Science</t>
  </si>
  <si>
    <t>2523-899X</t>
  </si>
  <si>
    <t>Current Microbiology</t>
  </si>
  <si>
    <t>1432-0991</t>
  </si>
  <si>
    <t>Current Psychology</t>
  </si>
  <si>
    <t>1936-4733</t>
  </si>
  <si>
    <t>Curriculum Perspectives</t>
  </si>
  <si>
    <t>2367-1793</t>
  </si>
  <si>
    <t>Customer Needs and Solutions</t>
  </si>
  <si>
    <t>2196-2928</t>
  </si>
  <si>
    <t>Cytotechnology</t>
  </si>
  <si>
    <t>1573-0778</t>
  </si>
  <si>
    <t>Dao</t>
  </si>
  <si>
    <t>1569-7274</t>
  </si>
  <si>
    <t>DARU Journal of Pharmaceutical Sciences</t>
  </si>
  <si>
    <t>2008-2231</t>
  </si>
  <si>
    <t>Data Mining and Knowledge Discovery</t>
  </si>
  <si>
    <t>1573-756X</t>
  </si>
  <si>
    <t>Data Science for Transportation</t>
  </si>
  <si>
    <t>2523-3564</t>
  </si>
  <si>
    <t>DECISION</t>
  </si>
  <si>
    <t>2197-1722</t>
  </si>
  <si>
    <t>Decisions in Economics and Finance</t>
  </si>
  <si>
    <t>1129-6569</t>
  </si>
  <si>
    <t>Design Automation for Embedded Systems</t>
  </si>
  <si>
    <t>1572-8080</t>
  </si>
  <si>
    <t>Designs, Codes and Cryptography</t>
  </si>
  <si>
    <t>1573-7586</t>
  </si>
  <si>
    <t>Development Genes and Evolution</t>
  </si>
  <si>
    <t>1432-041X</t>
  </si>
  <si>
    <t>Diabetologia</t>
  </si>
  <si>
    <t>1432-0428</t>
  </si>
  <si>
    <t>Dialectical Anthropology</t>
  </si>
  <si>
    <t>1573-0786</t>
  </si>
  <si>
    <t>Digital Experiences in Mathematics Education</t>
  </si>
  <si>
    <t>2199-3254</t>
  </si>
  <si>
    <t>Digital Finance</t>
  </si>
  <si>
    <t>2524-6186</t>
  </si>
  <si>
    <t>Digital War</t>
  </si>
  <si>
    <t>2662-1983</t>
  </si>
  <si>
    <t>Discrete &amp; Computational Geometry</t>
  </si>
  <si>
    <t>1432-0444</t>
  </si>
  <si>
    <t>Discrete Event Dynamic Systems</t>
  </si>
  <si>
    <t>1573-7594</t>
  </si>
  <si>
    <t>Distributed and Parallel Databases</t>
  </si>
  <si>
    <t>1573-7578</t>
  </si>
  <si>
    <t>Distributed Computing</t>
  </si>
  <si>
    <t>1432-0452</t>
  </si>
  <si>
    <t>Documenta Ophthalmologica</t>
  </si>
  <si>
    <t>1573-2622</t>
  </si>
  <si>
    <t>Drug Delivery and Translational Research</t>
  </si>
  <si>
    <t>2190-3948</t>
  </si>
  <si>
    <t>Dynamic Games and Applications</t>
  </si>
  <si>
    <t>2153-0793</t>
  </si>
  <si>
    <t>Dysphagia</t>
  </si>
  <si>
    <t>1432-0460</t>
  </si>
  <si>
    <t>Early Childhood Education Journal</t>
  </si>
  <si>
    <t>1573-1707</t>
  </si>
  <si>
    <t>Earth Science Informatics</t>
  </si>
  <si>
    <t>1865-0481</t>
  </si>
  <si>
    <t>Earth Systems and Environment</t>
  </si>
  <si>
    <t>2509-9434</t>
  </si>
  <si>
    <t>Earth, Moon, and Planets</t>
  </si>
  <si>
    <t>1573-0794</t>
  </si>
  <si>
    <t>Earthquake Engineering and Engineering Vibration</t>
  </si>
  <si>
    <t>1993-503X</t>
  </si>
  <si>
    <t>East Asia</t>
  </si>
  <si>
    <t>1874-6284</t>
  </si>
  <si>
    <t>Eating and Weight Disorders - Studies on Anorexia, Bulimia and Obesity</t>
  </si>
  <si>
    <t>1590-1262</t>
  </si>
  <si>
    <t>EcoHealth</t>
  </si>
  <si>
    <t>1612-9210</t>
  </si>
  <si>
    <t>Economia Politica</t>
  </si>
  <si>
    <t>1973-820X</t>
  </si>
  <si>
    <t>Economic Change and Restructuring</t>
  </si>
  <si>
    <t>1574-0277</t>
  </si>
  <si>
    <t>Economic Theory</t>
  </si>
  <si>
    <t>1432-0479</t>
  </si>
  <si>
    <t>Economic Theory Bulletin</t>
  </si>
  <si>
    <t>2196-1093</t>
  </si>
  <si>
    <t>Economics of Disasters and Climate Change</t>
  </si>
  <si>
    <t>2511-1299</t>
  </si>
  <si>
    <t>Economics of Governance</t>
  </si>
  <si>
    <t>1435-8131</t>
  </si>
  <si>
    <t>Ecosystems</t>
  </si>
  <si>
    <t>1435-0629</t>
  </si>
  <si>
    <t>Ecotoxicology</t>
  </si>
  <si>
    <t>1573-3017</t>
  </si>
  <si>
    <t>Education and Information Technologies</t>
  </si>
  <si>
    <t>1573-7608</t>
  </si>
  <si>
    <t>Education and Treatment of Children</t>
  </si>
  <si>
    <t>1934-8924</t>
  </si>
  <si>
    <t>Educational Assessment, Evaluation and Accountability</t>
  </si>
  <si>
    <t>1874-8600</t>
  </si>
  <si>
    <t>Educational Psychology Review</t>
  </si>
  <si>
    <t>1573-336X</t>
  </si>
  <si>
    <t>Educational Research for Policy and Practice</t>
  </si>
  <si>
    <t>1573-1723</t>
  </si>
  <si>
    <t>Educational Studies in Mathematics</t>
  </si>
  <si>
    <t>1573-0816</t>
  </si>
  <si>
    <t>Educational Technology Research and Development</t>
  </si>
  <si>
    <t>1556-6501</t>
  </si>
  <si>
    <t>Electrical Engineering</t>
  </si>
  <si>
    <t>1432-0487</t>
  </si>
  <si>
    <t>Electrocatalysis</t>
  </si>
  <si>
    <t>1868-5994</t>
  </si>
  <si>
    <t>Electronic Commerce Research</t>
  </si>
  <si>
    <t>1572-9362</t>
  </si>
  <si>
    <t>Electronic Materials Letters</t>
  </si>
  <si>
    <t>2093-6788</t>
  </si>
  <si>
    <t>Emergency Radiology</t>
  </si>
  <si>
    <t>1438-1435</t>
  </si>
  <si>
    <t>Emergent Materials</t>
  </si>
  <si>
    <t>2522-574X</t>
  </si>
  <si>
    <t>Emission Control Science and Technology</t>
  </si>
  <si>
    <t>2199-3637</t>
  </si>
  <si>
    <t>Empirica</t>
  </si>
  <si>
    <t>1573-6911</t>
  </si>
  <si>
    <t>Empirical Economics</t>
  </si>
  <si>
    <t>1435-8921</t>
  </si>
  <si>
    <t>Empirical Software Engineering</t>
  </si>
  <si>
    <t>1573-7616</t>
  </si>
  <si>
    <t>Title change (change of spelling, previous: Canadian Journal of Anaesthesia/Journal canadien d'anesthésie)</t>
  </si>
  <si>
    <t>Employee Responsibilities and Rights Journal</t>
  </si>
  <si>
    <t>1573-3378</t>
  </si>
  <si>
    <t>Endocrine</t>
  </si>
  <si>
    <t>1559-0100</t>
  </si>
  <si>
    <t>Endocrine Pathology</t>
  </si>
  <si>
    <t>1559-0097</t>
  </si>
  <si>
    <t>Energy Efficiency</t>
  </si>
  <si>
    <t>1570-6478</t>
  </si>
  <si>
    <t>Energy Systems</t>
  </si>
  <si>
    <t>1868-3975</t>
  </si>
  <si>
    <t>Energy, Ecology and Environment</t>
  </si>
  <si>
    <t>2363-8338</t>
  </si>
  <si>
    <t>Engineering with Computers</t>
  </si>
  <si>
    <t>1435-5663</t>
  </si>
  <si>
    <t>English Teaching &amp; Learning</t>
  </si>
  <si>
    <t>2522-8560</t>
  </si>
  <si>
    <t>Entrepreneurship Education</t>
  </si>
  <si>
    <t>2520-8152</t>
  </si>
  <si>
    <t>Environment Systems and Decisions</t>
  </si>
  <si>
    <t>2194-5411</t>
  </si>
  <si>
    <t>Environment, Development and Sustainability</t>
  </si>
  <si>
    <t>1573-2975</t>
  </si>
  <si>
    <t>Environmental and Ecological Statistics</t>
  </si>
  <si>
    <t>1573-3009</t>
  </si>
  <si>
    <t>Environmental and Resource Economics</t>
  </si>
  <si>
    <t>1573-1502</t>
  </si>
  <si>
    <t>Environmental Biology of Fishes</t>
  </si>
  <si>
    <t>1573-5133</t>
  </si>
  <si>
    <t>Environmental Chemistry Letters</t>
  </si>
  <si>
    <t>1610-3661</t>
  </si>
  <si>
    <t>Environmental Earth Sciences</t>
  </si>
  <si>
    <t>1866-6299</t>
  </si>
  <si>
    <t>Environmental Economics and Policy Studies</t>
  </si>
  <si>
    <t>1867-383X</t>
  </si>
  <si>
    <t>Environmental Fluid Mechanics</t>
  </si>
  <si>
    <t>1573-1510</t>
  </si>
  <si>
    <t>Environmental Geochemistry and Health</t>
  </si>
  <si>
    <t>1573-2983</t>
  </si>
  <si>
    <t>Environmental Management</t>
  </si>
  <si>
    <t>1432-1009</t>
  </si>
  <si>
    <t>Environmental Modeling &amp; Assessment</t>
  </si>
  <si>
    <t>1573-2967</t>
  </si>
  <si>
    <t>Environmental Monitoring and Assessment</t>
  </si>
  <si>
    <t>1573-2959</t>
  </si>
  <si>
    <t>Environmental Processes</t>
  </si>
  <si>
    <t>2198-7505</t>
  </si>
  <si>
    <t>Environmental Science and Pollution Research</t>
  </si>
  <si>
    <t>1614-7499</t>
  </si>
  <si>
    <t>Environmental Sustainability</t>
  </si>
  <si>
    <t>2523-8922</t>
  </si>
  <si>
    <t>EPMA Journal</t>
  </si>
  <si>
    <t>1878-5085</t>
  </si>
  <si>
    <t>Erkenntnis</t>
  </si>
  <si>
    <t>1572-8420</t>
  </si>
  <si>
    <t>Esophagus</t>
  </si>
  <si>
    <t>1612-9067</t>
  </si>
  <si>
    <t>Estuaries and Coasts</t>
  </si>
  <si>
    <t>1559-2731</t>
  </si>
  <si>
    <t>Ethical Theory and Moral Practice</t>
  </si>
  <si>
    <t>1572-8447</t>
  </si>
  <si>
    <t>Ethics and Information Technology</t>
  </si>
  <si>
    <t>1572-8439</t>
  </si>
  <si>
    <t>Euphytica</t>
  </si>
  <si>
    <t>1573-5060</t>
  </si>
  <si>
    <t>Eurasian Business Review</t>
  </si>
  <si>
    <t>2147-4281</t>
  </si>
  <si>
    <t>Eurasian Economic Review</t>
  </si>
  <si>
    <t>2147-429X</t>
  </si>
  <si>
    <t>Euro-Mediterranean Journal for Environmental Integration</t>
  </si>
  <si>
    <t>2365-7448</t>
  </si>
  <si>
    <t>European Actuarial Journal</t>
  </si>
  <si>
    <t>2190-9741</t>
  </si>
  <si>
    <t>European Archives of Oto-Rhino-Laryngology</t>
  </si>
  <si>
    <t>1434-4726</t>
  </si>
  <si>
    <t>European Archives of Paediatric Dentistry</t>
  </si>
  <si>
    <t>1996-9805</t>
  </si>
  <si>
    <t>European Archives of Psychiatry and Clinical Neuroscience</t>
  </si>
  <si>
    <t>1433-8491</t>
  </si>
  <si>
    <t>European Biophysics Journal</t>
  </si>
  <si>
    <t>1432-1017</t>
  </si>
  <si>
    <t>European Child &amp; Adolescent Psychiatry</t>
  </si>
  <si>
    <t>1435-165X</t>
  </si>
  <si>
    <t>European Food Research and Technology</t>
  </si>
  <si>
    <t>1438-2385</t>
  </si>
  <si>
    <t>European Geriatric Medicine</t>
  </si>
  <si>
    <t>1878-7657</t>
  </si>
  <si>
    <t>European Journal for Philosophy of Science</t>
  </si>
  <si>
    <t>1879-4920</t>
  </si>
  <si>
    <t>European Journal for Security Research</t>
  </si>
  <si>
    <t>2365-1695</t>
  </si>
  <si>
    <t>European Journal of Ageing</t>
  </si>
  <si>
    <t>1613-9380</t>
  </si>
  <si>
    <t>European Journal of Applied Physiology</t>
  </si>
  <si>
    <t>1439-6327</t>
  </si>
  <si>
    <t>European Journal of Clinical Microbiology &amp; Infectious Diseases</t>
  </si>
  <si>
    <t>1435-4373</t>
  </si>
  <si>
    <t>European Journal of Clinical Nutrition</t>
  </si>
  <si>
    <t>1476-5640</t>
  </si>
  <si>
    <t>European Journal of Clinical Pharmacology</t>
  </si>
  <si>
    <t>1432-1041</t>
  </si>
  <si>
    <t>European Journal of Forest Research</t>
  </si>
  <si>
    <t>1612-4677</t>
  </si>
  <si>
    <t>European Journal of Human Genetics</t>
  </si>
  <si>
    <t>1476-5438</t>
  </si>
  <si>
    <t>European Journal of Law and Economics</t>
  </si>
  <si>
    <t>1572-9990</t>
  </si>
  <si>
    <t>European Journal of Mathematics</t>
  </si>
  <si>
    <t>2199-6768</t>
  </si>
  <si>
    <t>European Journal of Nuclear Medicine and Molecular Imaging</t>
  </si>
  <si>
    <t>1619-7089</t>
  </si>
  <si>
    <t>European Journal of Nutrition</t>
  </si>
  <si>
    <t>1436-6215</t>
  </si>
  <si>
    <t>European Journal of Orthopaedic Surgery &amp; Traumatology</t>
  </si>
  <si>
    <t>1432-1068</t>
  </si>
  <si>
    <t>European Journal of Pediatrics</t>
  </si>
  <si>
    <t>1432-1076</t>
  </si>
  <si>
    <t>European Journal of Plant Pathology</t>
  </si>
  <si>
    <t>1573-8469</t>
  </si>
  <si>
    <t>European Journal of Plastic Surgery</t>
  </si>
  <si>
    <t>1435-0130</t>
  </si>
  <si>
    <t>European Journal of Population</t>
  </si>
  <si>
    <t>1572-9885</t>
  </si>
  <si>
    <t>European Journal of Psychology of Education</t>
  </si>
  <si>
    <t>1878-5174</t>
  </si>
  <si>
    <t>European Journal of Wildlife Research</t>
  </si>
  <si>
    <t>1439-0574</t>
  </si>
  <si>
    <t>European Journal of Wood and Wood Products</t>
  </si>
  <si>
    <t>1436-736X</t>
  </si>
  <si>
    <t>European Journal on Criminal Policy and Research</t>
  </si>
  <si>
    <t>1572-9869</t>
  </si>
  <si>
    <t>European Radiology</t>
  </si>
  <si>
    <t>1432-1084</t>
  </si>
  <si>
    <t>European Spine Journal</t>
  </si>
  <si>
    <t>1432-0932</t>
  </si>
  <si>
    <t>Evolutionary and Institutional Economics Review</t>
  </si>
  <si>
    <t>2188-2096</t>
  </si>
  <si>
    <t>Evolutionary Biology</t>
  </si>
  <si>
    <t>1934-2845</t>
  </si>
  <si>
    <t>Evolutionary Ecology</t>
  </si>
  <si>
    <t>1573-8477</t>
  </si>
  <si>
    <t>Evolutionary Intelligence</t>
  </si>
  <si>
    <t>1864-5917</t>
  </si>
  <si>
    <t>Evolutionary Psychological Science</t>
  </si>
  <si>
    <t>2198-9885</t>
  </si>
  <si>
    <t>Evolving Systems</t>
  </si>
  <si>
    <t>1868-6486</t>
  </si>
  <si>
    <t>Experimental and Applied Acarology</t>
  </si>
  <si>
    <t>1572-9702</t>
  </si>
  <si>
    <t>Experimental and Computational Multiphase Flow</t>
  </si>
  <si>
    <t>2661-8877</t>
  </si>
  <si>
    <t>Experimental Astronomy</t>
  </si>
  <si>
    <t>1572-9508</t>
  </si>
  <si>
    <t>Experimental Brain Research</t>
  </si>
  <si>
    <t>1432-1106</t>
  </si>
  <si>
    <t>Experimental Mechanics</t>
  </si>
  <si>
    <t>1741-2765</t>
  </si>
  <si>
    <t>Experimental Techniques</t>
  </si>
  <si>
    <t>1747-1567</t>
  </si>
  <si>
    <t>Experiments in Fluids</t>
  </si>
  <si>
    <t>1432-1114</t>
  </si>
  <si>
    <t>Exposure and Health</t>
  </si>
  <si>
    <t>2451-9685</t>
  </si>
  <si>
    <t>Extremes</t>
  </si>
  <si>
    <t>1572-915X</t>
  </si>
  <si>
    <t>Extremophiles</t>
  </si>
  <si>
    <t>1433-4909</t>
  </si>
  <si>
    <t>Eye</t>
  </si>
  <si>
    <t>1476-5454</t>
  </si>
  <si>
    <t>Facies</t>
  </si>
  <si>
    <t>1612-4820</t>
  </si>
  <si>
    <t>Familial Cancer</t>
  </si>
  <si>
    <t>1573-7292</t>
  </si>
  <si>
    <t>Feminist Legal Studies</t>
  </si>
  <si>
    <t>1572-8455</t>
  </si>
  <si>
    <t>Few-Body Systems</t>
  </si>
  <si>
    <t>1432-5411</t>
  </si>
  <si>
    <t>Fibers and Polymers</t>
  </si>
  <si>
    <t>1875-0052</t>
  </si>
  <si>
    <t>Finance and Stochastics</t>
  </si>
  <si>
    <t>1432-1122</t>
  </si>
  <si>
    <t>Financial Markets and Portfolio Management</t>
  </si>
  <si>
    <t>2373-8529</t>
  </si>
  <si>
    <t>Fire Technology</t>
  </si>
  <si>
    <t>1572-8099</t>
  </si>
  <si>
    <t>Fish Physiology and Biochemistry</t>
  </si>
  <si>
    <t>1573-5168</t>
  </si>
  <si>
    <t>Fisheries Science</t>
  </si>
  <si>
    <t>1444-2906</t>
  </si>
  <si>
    <t>Flexible Services and Manufacturing Journal</t>
  </si>
  <si>
    <t>1936-6590</t>
  </si>
  <si>
    <t>Flow, Turbulence and Combustion</t>
  </si>
  <si>
    <t>1573-1987</t>
  </si>
  <si>
    <t>Folia Geobotanica</t>
  </si>
  <si>
    <t>1874-9348</t>
  </si>
  <si>
    <t>Folia Microbiologica</t>
  </si>
  <si>
    <t>1874-9356</t>
  </si>
  <si>
    <t>Food Analytical Methods</t>
  </si>
  <si>
    <t>1936-976X</t>
  </si>
  <si>
    <t>Food and Bioprocess Technology</t>
  </si>
  <si>
    <t>1935-5149</t>
  </si>
  <si>
    <t>Food and Environmental Virology</t>
  </si>
  <si>
    <t>1867-0342</t>
  </si>
  <si>
    <t>Food Biophysics</t>
  </si>
  <si>
    <t>1557-1866</t>
  </si>
  <si>
    <t>Food Ethics</t>
  </si>
  <si>
    <t>2364-6861</t>
  </si>
  <si>
    <t>Food Science and Biotechnology</t>
  </si>
  <si>
    <t>2092-6456</t>
  </si>
  <si>
    <t>Food Security</t>
  </si>
  <si>
    <t>1876-4525</t>
  </si>
  <si>
    <t>Forensic Science, Medicine and Pathology</t>
  </si>
  <si>
    <t>1556-2891</t>
  </si>
  <si>
    <t>Forensic Toxicology</t>
  </si>
  <si>
    <t>1860-8973</t>
  </si>
  <si>
    <t>Formal Methods in System Design</t>
  </si>
  <si>
    <t>1572-8102</t>
  </si>
  <si>
    <t>Foundations of Chemistry</t>
  </si>
  <si>
    <t>1572-8463</t>
  </si>
  <si>
    <t>Foundations of Computational Mathematics</t>
  </si>
  <si>
    <t>1615-3383</t>
  </si>
  <si>
    <t>Foundations of Physics</t>
  </si>
  <si>
    <t>1572-9516</t>
  </si>
  <si>
    <t>Foundations of Science</t>
  </si>
  <si>
    <t>1572-8471</t>
  </si>
  <si>
    <t>French Politics</t>
  </si>
  <si>
    <t>1476-3427</t>
  </si>
  <si>
    <t>Frontiers of Education in China</t>
  </si>
  <si>
    <t>1673-3533</t>
  </si>
  <si>
    <t>Frontiers of Information Technology &amp; Electronic Engineering</t>
  </si>
  <si>
    <t>2095-9230</t>
  </si>
  <si>
    <t>Fudan Journal of the Humanities and Social Sciences</t>
  </si>
  <si>
    <t>2198-2600</t>
  </si>
  <si>
    <t>Functional &amp; Integrative Genomics</t>
  </si>
  <si>
    <t>1438-7948</t>
  </si>
  <si>
    <t>Fungal Diversity</t>
  </si>
  <si>
    <t>1878-9129</t>
  </si>
  <si>
    <t>Fuzzy Optimization and Decision Making</t>
  </si>
  <si>
    <t>1573-2908</t>
  </si>
  <si>
    <t>Gastric Cancer</t>
  </si>
  <si>
    <t>1436-3305</t>
  </si>
  <si>
    <t>GEM - International Journal on Geomathematics</t>
  </si>
  <si>
    <t>1869-2680</t>
  </si>
  <si>
    <t>Gender Issues</t>
  </si>
  <si>
    <t>1936-4717</t>
  </si>
  <si>
    <t>Gene Therapy</t>
  </si>
  <si>
    <t>1476-5462</t>
  </si>
  <si>
    <t>General Relativity and Gravitation</t>
  </si>
  <si>
    <t>1572-9532</t>
  </si>
  <si>
    <t>General Thoracic and Cardiovascular Surgery</t>
  </si>
  <si>
    <t>1863-6713</t>
  </si>
  <si>
    <t>Genes &amp; Genomics</t>
  </si>
  <si>
    <t>2092-9293</t>
  </si>
  <si>
    <t>Genes &amp; Immunity</t>
  </si>
  <si>
    <t>1476-5470</t>
  </si>
  <si>
    <t>Genetic Programming and Evolvable Machines</t>
  </si>
  <si>
    <t>1573-7632</t>
  </si>
  <si>
    <t>Genetic Resources and Crop Evolution</t>
  </si>
  <si>
    <t>1573-5109</t>
  </si>
  <si>
    <t>Genetica</t>
  </si>
  <si>
    <t>1573-6857</t>
  </si>
  <si>
    <t>Genome Instability &amp; Disease</t>
  </si>
  <si>
    <t>2524-7662</t>
  </si>
  <si>
    <t>Geoheritage</t>
  </si>
  <si>
    <t>1867-2485</t>
  </si>
  <si>
    <t>GeoInformatica</t>
  </si>
  <si>
    <t>1573-7624</t>
  </si>
  <si>
    <t>GeoJournal</t>
  </si>
  <si>
    <t>1572-9893</t>
  </si>
  <si>
    <t>Geo-Marine Letters</t>
  </si>
  <si>
    <t>1432-1157</t>
  </si>
  <si>
    <t>Geomechanics and Geophysics for Geo-Energy and Geo-Resources</t>
  </si>
  <si>
    <t>2363-8427</t>
  </si>
  <si>
    <t>Geometriae Dedicata</t>
  </si>
  <si>
    <t>1572-9168</t>
  </si>
  <si>
    <t>Geometric and Functional Analysis</t>
  </si>
  <si>
    <t>1420-8970</t>
  </si>
  <si>
    <t>Geotechnical and Geological Engineering</t>
  </si>
  <si>
    <t>1573-1529</t>
  </si>
  <si>
    <t>GeroScience</t>
  </si>
  <si>
    <t>2509-2723</t>
  </si>
  <si>
    <t>Glass Structures &amp; Engineering</t>
  </si>
  <si>
    <t>2363-5150</t>
  </si>
  <si>
    <t>Global Implementation Research and Applications</t>
  </si>
  <si>
    <t>2662-9275</t>
  </si>
  <si>
    <t>Global Journal of Flexible Systems Management</t>
  </si>
  <si>
    <t>0974-0198</t>
  </si>
  <si>
    <t>Global Philosophy</t>
  </si>
  <si>
    <t>1572-8390</t>
  </si>
  <si>
    <t>Global Public Policy and Governance</t>
  </si>
  <si>
    <t>2730-6305</t>
  </si>
  <si>
    <t>Global Social Welfare</t>
  </si>
  <si>
    <t>2196-8799</t>
  </si>
  <si>
    <t>Glycoconjugate Journal</t>
  </si>
  <si>
    <t>1573-4986</t>
  </si>
  <si>
    <t>Gold Bulletin</t>
  </si>
  <si>
    <t>2190-7579</t>
  </si>
  <si>
    <t>GPS Solutions</t>
  </si>
  <si>
    <t>1521-1886</t>
  </si>
  <si>
    <t>Graefe's Archive for Clinical and Experimental Ophthalmology</t>
  </si>
  <si>
    <t>1435-702X</t>
  </si>
  <si>
    <t>Title change (previous: The Journal of Primary Prevention)</t>
  </si>
  <si>
    <t>Granular Computing</t>
  </si>
  <si>
    <t>2364-4974</t>
  </si>
  <si>
    <t>Granular Matter</t>
  </si>
  <si>
    <t>1434-7636</t>
  </si>
  <si>
    <t>Graphene and 2D Materials</t>
  </si>
  <si>
    <t>2365-631X</t>
  </si>
  <si>
    <t>Graphs and Combinatorics</t>
  </si>
  <si>
    <t>1435-5914</t>
  </si>
  <si>
    <t>Group Decision and Negotiation</t>
  </si>
  <si>
    <t>1572-9907</t>
  </si>
  <si>
    <t>Head and Neck Pathology</t>
  </si>
  <si>
    <t>1936-0568</t>
  </si>
  <si>
    <t>Health and Technology</t>
  </si>
  <si>
    <t>2190-7196</t>
  </si>
  <si>
    <t>Health Care Management Science</t>
  </si>
  <si>
    <t>1572-9389</t>
  </si>
  <si>
    <t>Health Information Science and Systems</t>
  </si>
  <si>
    <t>2047-2501</t>
  </si>
  <si>
    <t>Health Services and Outcomes Research Methodology</t>
  </si>
  <si>
    <t>1572-9400</t>
  </si>
  <si>
    <t>Heart and Vessels</t>
  </si>
  <si>
    <t>1615-2573</t>
  </si>
  <si>
    <t>Heat and Mass Transfer</t>
  </si>
  <si>
    <t>1432-1181</t>
  </si>
  <si>
    <t>HEC Forum</t>
  </si>
  <si>
    <t>1572-8498</t>
  </si>
  <si>
    <t>Hepatology International</t>
  </si>
  <si>
    <t>1936-0541</t>
  </si>
  <si>
    <t>Heredity</t>
  </si>
  <si>
    <t>1365-2540</t>
  </si>
  <si>
    <t>Hernia</t>
  </si>
  <si>
    <t>1248-9204</t>
  </si>
  <si>
    <t>High Temperature Corrosion of Materials</t>
  </si>
  <si>
    <t>1573-4889</t>
  </si>
  <si>
    <t>Higher Education</t>
  </si>
  <si>
    <t>1573-174X</t>
  </si>
  <si>
    <t>Histochemistry and Cell Biology</t>
  </si>
  <si>
    <t>1432-119X</t>
  </si>
  <si>
    <t>Historical Archaeology</t>
  </si>
  <si>
    <t>2328-1103</t>
  </si>
  <si>
    <t>History and Philosophy of the Life Sciences</t>
  </si>
  <si>
    <t>1742-6316</t>
  </si>
  <si>
    <t>Homo Oeconomicus</t>
  </si>
  <si>
    <t>2366-6161</t>
  </si>
  <si>
    <t>Hormones</t>
  </si>
  <si>
    <t>2520-8721</t>
  </si>
  <si>
    <t>Horticulture, Environment, and Biotechnology</t>
  </si>
  <si>
    <t>2211-3460</t>
  </si>
  <si>
    <t>Human Arenas</t>
  </si>
  <si>
    <t>2522-5804</t>
  </si>
  <si>
    <t>Human Cell</t>
  </si>
  <si>
    <t>1749-0774</t>
  </si>
  <si>
    <t>Human Ecology</t>
  </si>
  <si>
    <t>1572-9915</t>
  </si>
  <si>
    <t>Human Factors and Mechanical Engineering for Defense and Safety</t>
  </si>
  <si>
    <t>2367-2544</t>
  </si>
  <si>
    <t>Human Genetics</t>
  </si>
  <si>
    <t>1432-1203</t>
  </si>
  <si>
    <t>Human Nature</t>
  </si>
  <si>
    <t>1936-4776</t>
  </si>
  <si>
    <t>Human Rights Review</t>
  </si>
  <si>
    <t>1874-6306</t>
  </si>
  <si>
    <t>Human Studies</t>
  </si>
  <si>
    <t>1572-851X</t>
  </si>
  <si>
    <t>Human-Intelligent Systems Integration</t>
  </si>
  <si>
    <t>2524-4884</t>
  </si>
  <si>
    <t>Humanistic Management Journal</t>
  </si>
  <si>
    <t>2366-6048</t>
  </si>
  <si>
    <t>Husserl Studies</t>
  </si>
  <si>
    <t>1572-8501</t>
  </si>
  <si>
    <t>Hydrobiologia</t>
  </si>
  <si>
    <t>1573-5117</t>
  </si>
  <si>
    <t>Hydrogeology Journal</t>
  </si>
  <si>
    <t>1435-0157</t>
  </si>
  <si>
    <t>Hyperfine Interactions</t>
  </si>
  <si>
    <t>1572-9540</t>
  </si>
  <si>
    <t>Hypertension Research</t>
  </si>
  <si>
    <t>1348-4214</t>
  </si>
  <si>
    <t>Ichthyological Research</t>
  </si>
  <si>
    <t>1616-3915</t>
  </si>
  <si>
    <t>IIC - International Review of Intellectual Property and Competition Law</t>
  </si>
  <si>
    <t>2195-0237</t>
  </si>
  <si>
    <t>Immunogenetics</t>
  </si>
  <si>
    <t>1432-1211</t>
  </si>
  <si>
    <t>Immunologic Research</t>
  </si>
  <si>
    <t>1559-0755</t>
  </si>
  <si>
    <t>In Silico Pharmacology</t>
  </si>
  <si>
    <t>2193-9616</t>
  </si>
  <si>
    <t>In Vitro Cellular &amp; Developmental Biology - Animal</t>
  </si>
  <si>
    <t>1543-706X</t>
  </si>
  <si>
    <t>In Vitro Cellular &amp; Developmental Biology - Plant</t>
  </si>
  <si>
    <t>1475-2689</t>
  </si>
  <si>
    <t>Indian Economic Review</t>
  </si>
  <si>
    <t>2520-1778</t>
  </si>
  <si>
    <t>Indian Geotechnical Journal</t>
  </si>
  <si>
    <t>2277-3347</t>
  </si>
  <si>
    <t>Indian Journal of Clinical Biochemistry</t>
  </si>
  <si>
    <t>0974-0422</t>
  </si>
  <si>
    <t>Indian Journal of Gastroenterology</t>
  </si>
  <si>
    <t>0975-0711</t>
  </si>
  <si>
    <t>Indian Journal of Gynecologic Oncology</t>
  </si>
  <si>
    <t>2363-8400</t>
  </si>
  <si>
    <t>Indian Journal of Hematology and Blood Transfusion</t>
  </si>
  <si>
    <t>0974-0449</t>
  </si>
  <si>
    <t>Indian Journal of Microbiology</t>
  </si>
  <si>
    <t>0973-7715</t>
  </si>
  <si>
    <t>Indian Journal of Orthopaedics</t>
  </si>
  <si>
    <t>1998-3727</t>
  </si>
  <si>
    <t>Indian Journal of Otolaryngology and Head &amp; Neck Surgery</t>
  </si>
  <si>
    <t>0973-7707</t>
  </si>
  <si>
    <t>Indian Journal of Pediatrics</t>
  </si>
  <si>
    <t>0973-7693</t>
  </si>
  <si>
    <t>Indian Journal of Surgery</t>
  </si>
  <si>
    <t>0973-9793</t>
  </si>
  <si>
    <t>Indian Journal of Surgical Oncology</t>
  </si>
  <si>
    <t>0976-6952</t>
  </si>
  <si>
    <t>Indian Journal of Thoracic and Cardiovascular Surgery</t>
  </si>
  <si>
    <t>0973-7723</t>
  </si>
  <si>
    <t>Indian Pediatrics</t>
  </si>
  <si>
    <t>0974-7559</t>
  </si>
  <si>
    <t>Indian Phytopathology</t>
  </si>
  <si>
    <t>2248-9800</t>
  </si>
  <si>
    <t>Infection</t>
  </si>
  <si>
    <t>1439-0973</t>
  </si>
  <si>
    <t>Inflammation</t>
  </si>
  <si>
    <t>1573-2576</t>
  </si>
  <si>
    <t>Inflammation Research</t>
  </si>
  <si>
    <t>1420-908X</t>
  </si>
  <si>
    <t>Inflammopharmacology</t>
  </si>
  <si>
    <t>1568-5608</t>
  </si>
  <si>
    <t>Information Geometry</t>
  </si>
  <si>
    <t>2511-249X</t>
  </si>
  <si>
    <t>Information Retrieval Journal</t>
  </si>
  <si>
    <t>1573-7659</t>
  </si>
  <si>
    <t>Information Systems and e-Business Management</t>
  </si>
  <si>
    <t>1617-9854</t>
  </si>
  <si>
    <t>Information Systems Frontiers</t>
  </si>
  <si>
    <t>1572-9419</t>
  </si>
  <si>
    <t>Information Technology &amp; Tourism</t>
  </si>
  <si>
    <t>1943-4294</t>
  </si>
  <si>
    <t>Information Technology and Management</t>
  </si>
  <si>
    <t>1573-7667</t>
  </si>
  <si>
    <t>Innovations in Systems and Software Engineering</t>
  </si>
  <si>
    <t>1614-5054</t>
  </si>
  <si>
    <t>Innovative Higher Education</t>
  </si>
  <si>
    <t>1573-1758</t>
  </si>
  <si>
    <t>Innovative Infrastructure Solutions</t>
  </si>
  <si>
    <t>2364-4184</t>
  </si>
  <si>
    <t>Insectes Sociaux</t>
  </si>
  <si>
    <t>1420-9098</t>
  </si>
  <si>
    <t>Instructional Science</t>
  </si>
  <si>
    <t>1573-1952</t>
  </si>
  <si>
    <t>Integral Equations and Operator Theory</t>
  </si>
  <si>
    <t>1420-8989</t>
  </si>
  <si>
    <t>Integrative Psychological and Behavioral Science</t>
  </si>
  <si>
    <t>1936-3567</t>
  </si>
  <si>
    <t>Intelligent Service Robotics</t>
  </si>
  <si>
    <t>1861-2784</t>
  </si>
  <si>
    <t>Interchange</t>
  </si>
  <si>
    <t>1573-1790</t>
  </si>
  <si>
    <t>Interdisciplinary Sciences: Computational Life Sciences</t>
  </si>
  <si>
    <t>1867-1462</t>
  </si>
  <si>
    <t>Interest Groups &amp; Advocacy</t>
  </si>
  <si>
    <t>2047-7422</t>
  </si>
  <si>
    <t>Internal and Emergency Medicine</t>
  </si>
  <si>
    <t>1970-9366</t>
  </si>
  <si>
    <t>International Archives of Occupational and Environmental Health</t>
  </si>
  <si>
    <t>1432-1246</t>
  </si>
  <si>
    <t>International Cancer Conference Journal</t>
  </si>
  <si>
    <t>2192-3183</t>
  </si>
  <si>
    <t>International Communication of Chinese Culture</t>
  </si>
  <si>
    <t>2197-4241</t>
  </si>
  <si>
    <t>International Criminology</t>
  </si>
  <si>
    <t>2662-9976</t>
  </si>
  <si>
    <t>International Economics and Economic Policy</t>
  </si>
  <si>
    <t>1612-4812</t>
  </si>
  <si>
    <t>International Entrepreneurship and Management Journal</t>
  </si>
  <si>
    <t>1555-1938</t>
  </si>
  <si>
    <t>International Environmental Agreements: Politics, Law and Economics</t>
  </si>
  <si>
    <t>1573-1553</t>
  </si>
  <si>
    <t>International Journal for Educational and Vocational Guidance</t>
  </si>
  <si>
    <t>1573-1782</t>
  </si>
  <si>
    <t>International Journal for Philosophy of Religion</t>
  </si>
  <si>
    <t>1572-8684</t>
  </si>
  <si>
    <t>International Journal for the Advancement of Counselling</t>
  </si>
  <si>
    <t>1573-3246</t>
  </si>
  <si>
    <t>International Journal for the Semiotics of Law - Revue internationale de Sémiotique juridique</t>
  </si>
  <si>
    <t>1572-8722</t>
  </si>
  <si>
    <t>International Journal of Aeronautical and Space Sciences</t>
  </si>
  <si>
    <t>2093-2480</t>
  </si>
  <si>
    <t>International Journal of Applied and Computational Mathematics</t>
  </si>
  <si>
    <t>2199-5796</t>
  </si>
  <si>
    <t>International Journal of Applied Positive Psychology</t>
  </si>
  <si>
    <t>2364-5059</t>
  </si>
  <si>
    <t>International Journal of Artificial Intelligence in Education</t>
  </si>
  <si>
    <t>1560-4306</t>
  </si>
  <si>
    <t>International Journal of Behavioral Medicine</t>
  </si>
  <si>
    <t>1532-7558</t>
  </si>
  <si>
    <t>International Journal of Biometeorology</t>
  </si>
  <si>
    <t>1432-1254</t>
  </si>
  <si>
    <t>International Journal of Bullying Prevention</t>
  </si>
  <si>
    <t>2523-3661</t>
  </si>
  <si>
    <t>International Journal of Civil Engineering</t>
  </si>
  <si>
    <t>2383-3874</t>
  </si>
  <si>
    <t>International Journal of Clinical Oncology</t>
  </si>
  <si>
    <t>1437-7772</t>
  </si>
  <si>
    <t>International Journal of Clinical Pharmacy</t>
  </si>
  <si>
    <t>2210-7711</t>
  </si>
  <si>
    <t>International Journal of Cognitive Therapy</t>
  </si>
  <si>
    <t>1937-1217</t>
  </si>
  <si>
    <t>International Journal of Colorectal Disease</t>
  </si>
  <si>
    <t>1432-1262</t>
  </si>
  <si>
    <t>International Journal of Community Well-Being</t>
  </si>
  <si>
    <t>2524-5309</t>
  </si>
  <si>
    <t>International Journal of Computer Assisted Radiology and Surgery</t>
  </si>
  <si>
    <t>1861-6429</t>
  </si>
  <si>
    <t>International Journal of Computer Vision</t>
  </si>
  <si>
    <t>1573-1405</t>
  </si>
  <si>
    <t>International Journal of Computer-Supported Collaborative Learning</t>
  </si>
  <si>
    <t>1556-1615</t>
  </si>
  <si>
    <t>International Journal of Data Science and Analytics</t>
  </si>
  <si>
    <t>2364-4168</t>
  </si>
  <si>
    <t>International Journal of Diabetes in Developing Countries</t>
  </si>
  <si>
    <t>1998-3832</t>
  </si>
  <si>
    <t>International Journal of Digital Humanities</t>
  </si>
  <si>
    <t>2524-7840</t>
  </si>
  <si>
    <t>International Journal of Disclosure and Governance</t>
  </si>
  <si>
    <t>1746-6539</t>
  </si>
  <si>
    <t>International Journal of Dynamics and Control</t>
  </si>
  <si>
    <t>2195-2698</t>
  </si>
  <si>
    <t>International Journal of Early Childhood</t>
  </si>
  <si>
    <t>1878-4658</t>
  </si>
  <si>
    <t>International Journal of Earth Sciences</t>
  </si>
  <si>
    <t>1437-3262</t>
  </si>
  <si>
    <t>International Journal of Economic Policy Studies</t>
  </si>
  <si>
    <t>1881-4387</t>
  </si>
  <si>
    <t>International Journal of Energy and Environmental Engineering</t>
  </si>
  <si>
    <t>2251-6832</t>
  </si>
  <si>
    <t>International Journal of Energy and Water Resources</t>
  </si>
  <si>
    <t>2522-0101</t>
  </si>
  <si>
    <t>International Journal of Environmental Research</t>
  </si>
  <si>
    <t>2008-2304</t>
  </si>
  <si>
    <t>International Journal of Environmental Science and Technology</t>
  </si>
  <si>
    <t>1735-2630</t>
  </si>
  <si>
    <t>International Journal of Ethics Education</t>
  </si>
  <si>
    <t>2364-0006</t>
  </si>
  <si>
    <t>International Journal of Fracture</t>
  </si>
  <si>
    <t>1573-2673</t>
  </si>
  <si>
    <t>International Journal of Game Theory</t>
  </si>
  <si>
    <t>1432-1270</t>
  </si>
  <si>
    <t>No longer publisher by Springer Nature</t>
  </si>
  <si>
    <t>International Journal of Geosynthetics and Ground Engineering</t>
  </si>
  <si>
    <t>2199-9279</t>
  </si>
  <si>
    <t>International Journal of Global Business and Competitiveness</t>
  </si>
  <si>
    <t>0976-1888</t>
  </si>
  <si>
    <t>International Journal of Health Economics and Management</t>
  </si>
  <si>
    <t>2199-9031</t>
  </si>
  <si>
    <t>International Journal of Hindu Studies</t>
  </si>
  <si>
    <t>1574-9282</t>
  </si>
  <si>
    <t>International Journal of Historical Archaeology</t>
  </si>
  <si>
    <t>1573-7748</t>
  </si>
  <si>
    <t>International Journal of Impotence Research</t>
  </si>
  <si>
    <t>1476-5489</t>
  </si>
  <si>
    <t>International Journal of Information Security</t>
  </si>
  <si>
    <t>1615-5270</t>
  </si>
  <si>
    <t>International Journal of Information Technology</t>
  </si>
  <si>
    <t>2511-2112</t>
  </si>
  <si>
    <t>International Journal of Intelligent Robotics and Applications</t>
  </si>
  <si>
    <t>2366-598X</t>
  </si>
  <si>
    <t>International Journal of Intelligent Transportation Systems Research</t>
  </si>
  <si>
    <t>1868-8659</t>
  </si>
  <si>
    <t>International Journal of Latin American Religions</t>
  </si>
  <si>
    <t>2509-9965</t>
  </si>
  <si>
    <t>International Journal of Legal Medicine</t>
  </si>
  <si>
    <t>1437-1596</t>
  </si>
  <si>
    <t>International Journal of Machine Learning and Cybernetics</t>
  </si>
  <si>
    <t>1868-808X</t>
  </si>
  <si>
    <t>International Journal of Material Forming</t>
  </si>
  <si>
    <t>1960-6214</t>
  </si>
  <si>
    <t>International Journal of Mechanics and Materials in Design</t>
  </si>
  <si>
    <t>1573-8841</t>
  </si>
  <si>
    <t>International Journal of Mental Health and Addiction</t>
  </si>
  <si>
    <t>1557-1882</t>
  </si>
  <si>
    <t>International Journal of Metalcasting</t>
  </si>
  <si>
    <t>2163-3193</t>
  </si>
  <si>
    <t>International Journal of Minerals, Metallurgy and Materials</t>
  </si>
  <si>
    <t>1869-103X</t>
  </si>
  <si>
    <t>International Journal of Multimedia Information Retrieval</t>
  </si>
  <si>
    <t>2192-662X</t>
  </si>
  <si>
    <t>International Journal of Obesity</t>
  </si>
  <si>
    <t>1476-5497</t>
  </si>
  <si>
    <t>International Journal of Parallel Programming</t>
  </si>
  <si>
    <t>1573-7640</t>
  </si>
  <si>
    <t>International Journal of Pavement Research and Technology</t>
  </si>
  <si>
    <t>1997-1400</t>
  </si>
  <si>
    <t>International Journal of Peptide Research and Therapeutics</t>
  </si>
  <si>
    <t>1573-3904</t>
  </si>
  <si>
    <t>International Journal of Plant Production</t>
  </si>
  <si>
    <t>1735-6814</t>
  </si>
  <si>
    <t>International Journal of Politics, Culture, and Society</t>
  </si>
  <si>
    <t>1573-3416</t>
  </si>
  <si>
    <t>International Journal of Precision Engineering and Manufacturing</t>
  </si>
  <si>
    <t>2005-4602</t>
  </si>
  <si>
    <t>International Journal of Precision Engineering and Manufacturing-Green Technology</t>
  </si>
  <si>
    <t>2198-0810</t>
  </si>
  <si>
    <t>International Journal of Primatology</t>
  </si>
  <si>
    <t>1573-8604</t>
  </si>
  <si>
    <t>International Journal of Research in Undergraduate Mathematics Education</t>
  </si>
  <si>
    <t>2198-9753</t>
  </si>
  <si>
    <t>International Journal of Science and Mathematics Education</t>
  </si>
  <si>
    <t>1573-1774</t>
  </si>
  <si>
    <t>International Journal of Social Robotics</t>
  </si>
  <si>
    <t>1875-4805</t>
  </si>
  <si>
    <t>International Journal of Speech Technology</t>
  </si>
  <si>
    <t>1572-8110</t>
  </si>
  <si>
    <t>International Journal of Steel Structures</t>
  </si>
  <si>
    <t>2093-6311</t>
  </si>
  <si>
    <t>International Journal of System Assurance Engineering and Management</t>
  </si>
  <si>
    <t>0976-4348</t>
  </si>
  <si>
    <t>International Journal of Technology and Design Education</t>
  </si>
  <si>
    <t>1573-1804</t>
  </si>
  <si>
    <t>International Journal of the Classical Tradition</t>
  </si>
  <si>
    <t>1874-6292</t>
  </si>
  <si>
    <t>International Journal of the Sociology of Leisure</t>
  </si>
  <si>
    <t>2520-8691</t>
  </si>
  <si>
    <t>International Journal of Theoretical Physics</t>
  </si>
  <si>
    <t>1572-9575</t>
  </si>
  <si>
    <t>International Journal of Thermophysics</t>
  </si>
  <si>
    <t>1572-9567</t>
  </si>
  <si>
    <t>International Journal of Tropical Insect Science</t>
  </si>
  <si>
    <t>1742-7592</t>
  </si>
  <si>
    <t>International Journal of Wireless Information Networks</t>
  </si>
  <si>
    <t>1572-8129</t>
  </si>
  <si>
    <t>International Journal on Child Maltreatment: Research, Policy and Practice</t>
  </si>
  <si>
    <t>2524-5244</t>
  </si>
  <si>
    <t>International Journal on Digital Libraries</t>
  </si>
  <si>
    <t>1432-1300</t>
  </si>
  <si>
    <t>International Journal on Document Analysis and Recognition (IJDAR)</t>
  </si>
  <si>
    <t>1433-2825</t>
  </si>
  <si>
    <t>International Journal on Interactive Design and Manufacturing (IJIDeM)</t>
  </si>
  <si>
    <t>1955-2505</t>
  </si>
  <si>
    <t>International Journal on Software Tools for Technology Transfer</t>
  </si>
  <si>
    <t>1433-2787</t>
  </si>
  <si>
    <t>International Microbiology</t>
  </si>
  <si>
    <t>1618-1905</t>
  </si>
  <si>
    <t>International Nano Letters</t>
  </si>
  <si>
    <t>2228-5326</t>
  </si>
  <si>
    <t>International Ophthalmology</t>
  </si>
  <si>
    <t>1573-2630</t>
  </si>
  <si>
    <t>International Orthopaedics</t>
  </si>
  <si>
    <t>1432-5195</t>
  </si>
  <si>
    <t>International Politics</t>
  </si>
  <si>
    <t>1740-3898</t>
  </si>
  <si>
    <t>International Review of Economics</t>
  </si>
  <si>
    <t>1863-4613</t>
  </si>
  <si>
    <t>International Review of Education</t>
  </si>
  <si>
    <t>1573-0638</t>
  </si>
  <si>
    <t>International Review on Public and Nonprofit Marketing</t>
  </si>
  <si>
    <t>1865-1992</t>
  </si>
  <si>
    <t>International Tax and Public Finance</t>
  </si>
  <si>
    <t>1573-6970</t>
  </si>
  <si>
    <t>International Urogynecology Journal</t>
  </si>
  <si>
    <t>1433-3023</t>
  </si>
  <si>
    <t>International Urology and Nephrology</t>
  </si>
  <si>
    <t>1573-2584</t>
  </si>
  <si>
    <t>Inventiones mathematicae</t>
  </si>
  <si>
    <t>1432-1297</t>
  </si>
  <si>
    <t>Investigational New Drugs</t>
  </si>
  <si>
    <t>1573-0646</t>
  </si>
  <si>
    <t>Ionics</t>
  </si>
  <si>
    <t>1862-0760</t>
  </si>
  <si>
    <t>Iran Journal of Computer Science</t>
  </si>
  <si>
    <t>2520-8446</t>
  </si>
  <si>
    <t>Iranian Journal of Science</t>
  </si>
  <si>
    <t>2364-1819</t>
  </si>
  <si>
    <t>Iranian Journal of Science and Technology, Transactions of Civil Engineering</t>
  </si>
  <si>
    <t>2364-1843</t>
  </si>
  <si>
    <t>Iranian Journal of Science and Technology, Transactions of Electrical Engineering</t>
  </si>
  <si>
    <t>2364-1827</t>
  </si>
  <si>
    <t>Iranian Journal of Science and Technology, Transactions of Mechanical Engineering</t>
  </si>
  <si>
    <t>2364-1835</t>
  </si>
  <si>
    <t>Iranian Polymer Journal</t>
  </si>
  <si>
    <t>1735-5265</t>
  </si>
  <si>
    <t>Irish Journal of Medical Science (1971 -)</t>
  </si>
  <si>
    <t>1863-4362</t>
  </si>
  <si>
    <t>Irrigation Science</t>
  </si>
  <si>
    <t>1432-1319</t>
  </si>
  <si>
    <t>Italian Economic Journal</t>
  </si>
  <si>
    <t>2199-3238</t>
  </si>
  <si>
    <t>Japan Journal of Industrial and Applied Mathematics</t>
  </si>
  <si>
    <t>1868-937X</t>
  </si>
  <si>
    <t>Japanese Journal of Radiology</t>
  </si>
  <si>
    <t>1867-108X</t>
  </si>
  <si>
    <t>Japanese Journal of Statistics and Data Science</t>
  </si>
  <si>
    <t>2520-8764</t>
  </si>
  <si>
    <t>JBIC Journal of Biological Inorganic Chemistry</t>
  </si>
  <si>
    <t>1432-1327</t>
  </si>
  <si>
    <t>Jewish History</t>
  </si>
  <si>
    <t>1572-8579</t>
  </si>
  <si>
    <t>Jindal Global Law Review</t>
  </si>
  <si>
    <t>2364-4869</t>
  </si>
  <si>
    <t>Journal for General Philosophy of Science</t>
  </si>
  <si>
    <t>1572-8587</t>
  </si>
  <si>
    <t>Journal for STEM Education Research</t>
  </si>
  <si>
    <t>2520-8713</t>
  </si>
  <si>
    <t>Journal of Academic Ethics</t>
  </si>
  <si>
    <t>1572-8544</t>
  </si>
  <si>
    <t>Journal of Acupuncture and Tuina Science</t>
  </si>
  <si>
    <t>1993-0399</t>
  </si>
  <si>
    <t>Journal of Adult Development</t>
  </si>
  <si>
    <t>1573-3440</t>
  </si>
  <si>
    <t>Journal of African American Studies</t>
  </si>
  <si>
    <t>1936-4741</t>
  </si>
  <si>
    <t>Journal of Agricultural and Environmental Ethics</t>
  </si>
  <si>
    <t>1573-322X</t>
  </si>
  <si>
    <t>Journal of Agricultural, Biological and Environmental Statistics</t>
  </si>
  <si>
    <t>1537-2693</t>
  </si>
  <si>
    <t>Journal of Algebraic Combinatorics</t>
  </si>
  <si>
    <t>1572-9192</t>
  </si>
  <si>
    <t>Journal of Ambient Intelligence and Humanized Computing</t>
  </si>
  <si>
    <t>1868-5145</t>
  </si>
  <si>
    <t>Journal of Anesthesia</t>
  </si>
  <si>
    <t>1438-8359</t>
  </si>
  <si>
    <t>Journal of Applied and Computational Topology</t>
  </si>
  <si>
    <t>2367-1734</t>
  </si>
  <si>
    <t>Journal of Applied Electrochemistry</t>
  </si>
  <si>
    <t>1572-8838</t>
  </si>
  <si>
    <t>Journal of Applied Genetics</t>
  </si>
  <si>
    <t>2190-3883</t>
  </si>
  <si>
    <t>Journal of Applied Mathematics and Computing</t>
  </si>
  <si>
    <t>1865-2085</t>
  </si>
  <si>
    <t>Journal of Applied Phycology</t>
  </si>
  <si>
    <t>1573-5176</t>
  </si>
  <si>
    <t>Journal of Applied Youth Studies</t>
  </si>
  <si>
    <t>2204-9207</t>
  </si>
  <si>
    <t>Journal of Archaeological Method and Theory</t>
  </si>
  <si>
    <t>1573-7764</t>
  </si>
  <si>
    <t>Journal of Archaeological Research</t>
  </si>
  <si>
    <t>1573-7756</t>
  </si>
  <si>
    <t>Journal of Arid Land</t>
  </si>
  <si>
    <t>2194-7783</t>
  </si>
  <si>
    <t>Journal of Artificial Organs</t>
  </si>
  <si>
    <t>1619-0904</t>
  </si>
  <si>
    <t>Journal of Asset Management</t>
  </si>
  <si>
    <t>1479-179X</t>
  </si>
  <si>
    <t>Journal of Assisted Reproduction and Genetics</t>
  </si>
  <si>
    <t>1573-7330</t>
  </si>
  <si>
    <t>Journal of Atmospheric Chemistry</t>
  </si>
  <si>
    <t>1573-0662</t>
  </si>
  <si>
    <t>Journal of Autism and Developmental Disorders</t>
  </si>
  <si>
    <t>1573-3432</t>
  </si>
  <si>
    <t>Journal of Automated Reasoning</t>
  </si>
  <si>
    <t>1573-0670</t>
  </si>
  <si>
    <t>Journal of Banking and Financial Technology</t>
  </si>
  <si>
    <t>2524-7964</t>
  </si>
  <si>
    <t>Journal of Banking Regulation</t>
  </si>
  <si>
    <t>1750-2071</t>
  </si>
  <si>
    <t>Journal of Behavioral Education</t>
  </si>
  <si>
    <t>1573-3513</t>
  </si>
  <si>
    <t>Journal of Behavioral Medicine</t>
  </si>
  <si>
    <t>1573-3521</t>
  </si>
  <si>
    <t>Journal of Bio- and Tribo-Corrosion</t>
  </si>
  <si>
    <t>2198-4239</t>
  </si>
  <si>
    <t>Journal of Bioeconomics</t>
  </si>
  <si>
    <t>1573-6989</t>
  </si>
  <si>
    <t>Journal of Bioenergetics and Biomembranes</t>
  </si>
  <si>
    <t>1573-6881</t>
  </si>
  <si>
    <t>Journal of Bioethical Inquiry</t>
  </si>
  <si>
    <t>1872-4353</t>
  </si>
  <si>
    <t>Journal of Biological Physics</t>
  </si>
  <si>
    <t>1573-0689</t>
  </si>
  <si>
    <t>Journal of Biomolecular NMR</t>
  </si>
  <si>
    <t>1573-5001</t>
  </si>
  <si>
    <t>Journal of Bionic Engineering</t>
  </si>
  <si>
    <t>2543-2141</t>
  </si>
  <si>
    <t>Journal of Biosystems Engineering</t>
  </si>
  <si>
    <t>2234-1862</t>
  </si>
  <si>
    <t>Journal of Brand Management</t>
  </si>
  <si>
    <t>1479-1803</t>
  </si>
  <si>
    <t>Journal of Building Pathology and Rehabilitation</t>
  </si>
  <si>
    <t>2365-3167</t>
  </si>
  <si>
    <t>Journal of Business and Psychology</t>
  </si>
  <si>
    <t>1573-353X</t>
  </si>
  <si>
    <t>Journal of Business Cycle Research</t>
  </si>
  <si>
    <t>2509-7970</t>
  </si>
  <si>
    <t>Journal of Business Ethics</t>
  </si>
  <si>
    <t>1573-0697</t>
  </si>
  <si>
    <t>Journal of Cancer Education</t>
  </si>
  <si>
    <t>1543-0154</t>
  </si>
  <si>
    <t>Journal of Cancer Research and Clinical Oncology</t>
  </si>
  <si>
    <t>1432-1335</t>
  </si>
  <si>
    <t>Journal of Cancer Survivorship</t>
  </si>
  <si>
    <t>1932-2267</t>
  </si>
  <si>
    <t>Journal of Cardiovascular Translational Research</t>
  </si>
  <si>
    <t>1937-5395</t>
  </si>
  <si>
    <t>Journal of Cell Communication and Signaling</t>
  </si>
  <si>
    <t>1873-961X</t>
  </si>
  <si>
    <t>Journal of Chemical Crystallography</t>
  </si>
  <si>
    <t>1572-8854</t>
  </si>
  <si>
    <t>Journal of Chemical Ecology</t>
  </si>
  <si>
    <t>1573-1561</t>
  </si>
  <si>
    <t>Journal of Child &amp; Adolescent Trauma</t>
  </si>
  <si>
    <t>1936-153X</t>
  </si>
  <si>
    <t>Journal of Child and Family Studies</t>
  </si>
  <si>
    <t>1573-2843</t>
  </si>
  <si>
    <t>Journal of Chinese Political Science</t>
  </si>
  <si>
    <t>1874-6357</t>
  </si>
  <si>
    <t>Journal of Civil Structural Health Monitoring</t>
  </si>
  <si>
    <t>2190-5479</t>
  </si>
  <si>
    <t>Journal of Classification</t>
  </si>
  <si>
    <t>1432-1343</t>
  </si>
  <si>
    <t>Journal of Clinical Immunology</t>
  </si>
  <si>
    <t>1573-2592</t>
  </si>
  <si>
    <t>Journal of Clinical Monitoring and Computing</t>
  </si>
  <si>
    <t>1573-2614</t>
  </si>
  <si>
    <t>Journal of Clinical Psychology in Medical Settings</t>
  </si>
  <si>
    <t>1573-3572</t>
  </si>
  <si>
    <t>Journal of Cluster Science</t>
  </si>
  <si>
    <t>1572-8862</t>
  </si>
  <si>
    <t>Journal of Coastal Conservation</t>
  </si>
  <si>
    <t>1874-7841</t>
  </si>
  <si>
    <t>Journal of Coatings Technology and Research</t>
  </si>
  <si>
    <t>1935-3804</t>
  </si>
  <si>
    <t>Journal of Cognitive Enhancement</t>
  </si>
  <si>
    <t>2509-3304</t>
  </si>
  <si>
    <t>Journal of Combinatorial Optimization</t>
  </si>
  <si>
    <t>1573-2886</t>
  </si>
  <si>
    <t>Journal of Community Genetics</t>
  </si>
  <si>
    <t>1868-6001</t>
  </si>
  <si>
    <t>Journal of Community Health</t>
  </si>
  <si>
    <t>1573-3610</t>
  </si>
  <si>
    <t>Journal of Comparative Physiology A</t>
  </si>
  <si>
    <t>1432-1351</t>
  </si>
  <si>
    <t>Journal of Comparative Physiology B</t>
  </si>
  <si>
    <t>1432-136X</t>
  </si>
  <si>
    <t>Journal of Computational Electronics</t>
  </si>
  <si>
    <t>1572-8137</t>
  </si>
  <si>
    <t>Journal of Computational Neuroscience</t>
  </si>
  <si>
    <t>1573-6873</t>
  </si>
  <si>
    <t>Journal of Computational Social Science</t>
  </si>
  <si>
    <t>2432-2725</t>
  </si>
  <si>
    <t>Journal of Computer Science and Technology</t>
  </si>
  <si>
    <t>1860-4749</t>
  </si>
  <si>
    <t>Journal of Computer Virology and Hacking Techniques</t>
  </si>
  <si>
    <t>2263-8733</t>
  </si>
  <si>
    <t>Journal of Computer-Aided Molecular Design</t>
  </si>
  <si>
    <t>1573-4951</t>
  </si>
  <si>
    <t>Journal of Computers in Education</t>
  </si>
  <si>
    <t>2197-9995</t>
  </si>
  <si>
    <t>Journal of Computing in Higher Education</t>
  </si>
  <si>
    <t>1867-1233</t>
  </si>
  <si>
    <t>Journal of Consumer Policy</t>
  </si>
  <si>
    <t>1573-0700</t>
  </si>
  <si>
    <t>Journal of Consumer Protection and Food Safety</t>
  </si>
  <si>
    <t>1661-5867</t>
  </si>
  <si>
    <t>Journal of Contemporary Psychotherapy</t>
  </si>
  <si>
    <t>1573-3564</t>
  </si>
  <si>
    <t>Journal of Control, Automation and Electrical Systems</t>
  </si>
  <si>
    <t>2195-3899</t>
  </si>
  <si>
    <t>Journal of Crop Science and Biotechnology</t>
  </si>
  <si>
    <t>2005-8276</t>
  </si>
  <si>
    <t>Journal of Cross-Cultural Gerontology</t>
  </si>
  <si>
    <t>1573-0719</t>
  </si>
  <si>
    <t>Journal of Cryptographic Engineering</t>
  </si>
  <si>
    <t>2190-8516</t>
  </si>
  <si>
    <t>Journal of Cryptology</t>
  </si>
  <si>
    <t>1432-1378</t>
  </si>
  <si>
    <t>Journal of Cultural Cognitive Science</t>
  </si>
  <si>
    <t>2520-1018</t>
  </si>
  <si>
    <t>Journal of Cultural Economics</t>
  </si>
  <si>
    <t>1573-6997</t>
  </si>
  <si>
    <t>Journal of Data, Information and Management</t>
  </si>
  <si>
    <t>2524-6364</t>
  </si>
  <si>
    <t>Journal of Developmental and Life-Course Criminology</t>
  </si>
  <si>
    <t>2199-465X</t>
  </si>
  <si>
    <t>Journal of Developmental and Physical Disabilities</t>
  </si>
  <si>
    <t>1573-3580</t>
  </si>
  <si>
    <t>Journal of Dharma Studies</t>
  </si>
  <si>
    <t>2522-0934</t>
  </si>
  <si>
    <t>Journal of Diabetes &amp; Metabolic Disorders</t>
  </si>
  <si>
    <t>2251-6581</t>
  </si>
  <si>
    <t>Journal of Digital Imaging</t>
  </si>
  <si>
    <t>1618-727X</t>
  </si>
  <si>
    <t>Journal of Dynamic Behavior of Materials</t>
  </si>
  <si>
    <t>2199-7454</t>
  </si>
  <si>
    <t>Journal of Dynamical and Control Systems</t>
  </si>
  <si>
    <t>1573-8698</t>
  </si>
  <si>
    <t>Journal of Dynamics and Differential Equations</t>
  </si>
  <si>
    <t>1572-9222</t>
  </si>
  <si>
    <t>Journal of Earth Science</t>
  </si>
  <si>
    <t>1867-111X</t>
  </si>
  <si>
    <t>Journal of East Asian Linguistics</t>
  </si>
  <si>
    <t>1572-8560</t>
  </si>
  <si>
    <t>Journal of Echocardiography</t>
  </si>
  <si>
    <t>1880-344X</t>
  </si>
  <si>
    <t>Journal of Economic Growth</t>
  </si>
  <si>
    <t>1573-7020</t>
  </si>
  <si>
    <t>Journal of Economic Interaction and Coordination</t>
  </si>
  <si>
    <t>1860-7128</t>
  </si>
  <si>
    <t>Journal of Economics</t>
  </si>
  <si>
    <t>1617-7134</t>
  </si>
  <si>
    <t>Journal of Economics and Finance</t>
  </si>
  <si>
    <t>1938-9744</t>
  </si>
  <si>
    <t>Journal of Economics, Race, and Policy</t>
  </si>
  <si>
    <t>2520-842X</t>
  </si>
  <si>
    <t>Journal of Educational Change</t>
  </si>
  <si>
    <t>1573-1812</t>
  </si>
  <si>
    <t>Journal of Elasticity</t>
  </si>
  <si>
    <t>1573-2681</t>
  </si>
  <si>
    <t>Journal of Electrical Engineering &amp; Technology</t>
  </si>
  <si>
    <t>2093-7423</t>
  </si>
  <si>
    <t>Journal of Electroceramics</t>
  </si>
  <si>
    <t>1573-8663</t>
  </si>
  <si>
    <t>Journal of Electronic Testing</t>
  </si>
  <si>
    <t>1573-0727</t>
  </si>
  <si>
    <t>Journal of Elliptic and Parabolic Equations</t>
  </si>
  <si>
    <t>2296-9039</t>
  </si>
  <si>
    <t>Journal of Endocrinological Investigation</t>
  </si>
  <si>
    <t>1720-8386</t>
  </si>
  <si>
    <t>Journal of Engineering Mathematics</t>
  </si>
  <si>
    <t>1573-2703</t>
  </si>
  <si>
    <t>Journal of Environmental Health Science and Engineering</t>
  </si>
  <si>
    <t>2052-336X</t>
  </si>
  <si>
    <t>Journal of Environmental Studies and Sciences</t>
  </si>
  <si>
    <t>2190-6491</t>
  </si>
  <si>
    <t>Journal of Ethology</t>
  </si>
  <si>
    <t>1439-5444</t>
  </si>
  <si>
    <t>Title change (previous: Technology and Economics of Smart Grids and Sustainable Energy)</t>
  </si>
  <si>
    <t>Journal of Evolution Equations</t>
  </si>
  <si>
    <t>1424-3202</t>
  </si>
  <si>
    <t>Journal of Evolutionary Economics</t>
  </si>
  <si>
    <t>1432-1386</t>
  </si>
  <si>
    <t>Journal of Experimental Criminology</t>
  </si>
  <si>
    <t>1572-8315</t>
  </si>
  <si>
    <t>Journal of Exposure Science &amp; Environmental Epidemiology</t>
  </si>
  <si>
    <t>1559-064X</t>
  </si>
  <si>
    <t>Journal of Family and Economic Issues</t>
  </si>
  <si>
    <t>1573-3475</t>
  </si>
  <si>
    <t>Journal of Family Violence</t>
  </si>
  <si>
    <t>1573-2851</t>
  </si>
  <si>
    <t>Journal of Fetal Medicine</t>
  </si>
  <si>
    <t>2348-8859</t>
  </si>
  <si>
    <t>Journal of Financial Services Marketing</t>
  </si>
  <si>
    <t>1479-1846</t>
  </si>
  <si>
    <t>Journal of Financial Services Research</t>
  </si>
  <si>
    <t>1573-0735</t>
  </si>
  <si>
    <t>Journal of Fixed Point Theory and Applications</t>
  </si>
  <si>
    <t>1661-7746</t>
  </si>
  <si>
    <t>Journal of Flow Chemistry</t>
  </si>
  <si>
    <t>2063-0212</t>
  </si>
  <si>
    <t>Journal of Fluorescence</t>
  </si>
  <si>
    <t>1573-4994</t>
  </si>
  <si>
    <t>Journal of Food Measurement and Characterization</t>
  </si>
  <si>
    <t>2193-4134</t>
  </si>
  <si>
    <t>Journal of Food Science and Technology</t>
  </si>
  <si>
    <t>0975-8402</t>
  </si>
  <si>
    <t>Journal of Forestry Research</t>
  </si>
  <si>
    <t>1993-0607</t>
  </si>
  <si>
    <t>Journal of Formative Design in Learning</t>
  </si>
  <si>
    <t>2509-8039</t>
  </si>
  <si>
    <t>Journal of Fourier Analysis and Applications</t>
  </si>
  <si>
    <t>1531-5851</t>
  </si>
  <si>
    <t>Journal of Fusion Energy</t>
  </si>
  <si>
    <t>1572-9591</t>
  </si>
  <si>
    <t>Journal of Gambling Studies</t>
  </si>
  <si>
    <t>1573-3602</t>
  </si>
  <si>
    <t>Journal of Gastroenterology</t>
  </si>
  <si>
    <t>1435-5922</t>
  </si>
  <si>
    <t>Journal of Gastrointestinal Cancer</t>
  </si>
  <si>
    <t>1941-6636</t>
  </si>
  <si>
    <t>Journal of Gastrointestinal Surgery</t>
  </si>
  <si>
    <t>1873-4626</t>
  </si>
  <si>
    <t>Journal of General Internal Medicine</t>
  </si>
  <si>
    <t>1525-1497</t>
  </si>
  <si>
    <t>Journal of General Plant Pathology</t>
  </si>
  <si>
    <t>1610-739X</t>
  </si>
  <si>
    <t>Journal of Geodesy</t>
  </si>
  <si>
    <t>1432-1394</t>
  </si>
  <si>
    <t>Journal of Geographical Sciences</t>
  </si>
  <si>
    <t>1861-9568</t>
  </si>
  <si>
    <t>Journal of Geographical Systems</t>
  </si>
  <si>
    <t>1435-5949</t>
  </si>
  <si>
    <t>Journal of Geometry</t>
  </si>
  <si>
    <t>1420-8997</t>
  </si>
  <si>
    <t>Journal of Geovisualization and Spatial Analysis</t>
  </si>
  <si>
    <t>2509-8829</t>
  </si>
  <si>
    <t>Journal of Global Optimization</t>
  </si>
  <si>
    <t>1573-2916</t>
  </si>
  <si>
    <t>Journal of Grid Computing</t>
  </si>
  <si>
    <t>1572-9184</t>
  </si>
  <si>
    <t>Journal of Happiness Studies</t>
  </si>
  <si>
    <t>1573-7780</t>
  </si>
  <si>
    <t>Journal of Hardware and Systems Security</t>
  </si>
  <si>
    <t>2509-3436</t>
  </si>
  <si>
    <t>Journal of Healthcare Informatics Research</t>
  </si>
  <si>
    <t>2509-498X</t>
  </si>
  <si>
    <t>Journal of Hematopathology</t>
  </si>
  <si>
    <t>1865-5785</t>
  </si>
  <si>
    <t>Journal of Heuristics</t>
  </si>
  <si>
    <t>1572-9397</t>
  </si>
  <si>
    <t>Journal of Homotopy and Related Structures</t>
  </si>
  <si>
    <t>1512-2891</t>
  </si>
  <si>
    <t>Journal of Housing and the Built Environment</t>
  </si>
  <si>
    <t>1573-7772</t>
  </si>
  <si>
    <t>Journal of Human Genetics</t>
  </si>
  <si>
    <t>1435-232X</t>
  </si>
  <si>
    <t>Journal of Human Hypertension</t>
  </si>
  <si>
    <t>1476-5527</t>
  </si>
  <si>
    <t>Journal of Human Rights and Social Work</t>
  </si>
  <si>
    <t>2365-1792</t>
  </si>
  <si>
    <t>Journal of Hydrodynamics</t>
  </si>
  <si>
    <t>1878-0342</t>
  </si>
  <si>
    <t>Journal of Iberian Geology</t>
  </si>
  <si>
    <t>1886-7995</t>
  </si>
  <si>
    <t>Journal of Immigrant and Minority Health</t>
  </si>
  <si>
    <t>1557-1920</t>
  </si>
  <si>
    <t>Journal of Inclusion Phenomena and Macrocyclic Chemistry</t>
  </si>
  <si>
    <t>1573-1111</t>
  </si>
  <si>
    <t>Journal of Indian Council of Philosophical Research</t>
  </si>
  <si>
    <t>2363-9962</t>
  </si>
  <si>
    <t>Journal of Indian Philosophy</t>
  </si>
  <si>
    <t>1573-0395</t>
  </si>
  <si>
    <t>Journal of Industrial and Business Economics</t>
  </si>
  <si>
    <t>1972-4977</t>
  </si>
  <si>
    <t>Journal of Industry, Competition and Trade</t>
  </si>
  <si>
    <t>1573-7012</t>
  </si>
  <si>
    <t>Journal of Infrared, Millimeter, and Terahertz Waves</t>
  </si>
  <si>
    <t>1866-6906</t>
  </si>
  <si>
    <t>Journal of Inorganic and Organometallic Polymers and Materials</t>
  </si>
  <si>
    <t>1574-1451</t>
  </si>
  <si>
    <t>Journal of Insect Behavior</t>
  </si>
  <si>
    <t>1572-8889</t>
  </si>
  <si>
    <t>Journal of Insect Conservation</t>
  </si>
  <si>
    <t>1572-9753</t>
  </si>
  <si>
    <t>Journal of Intelligent &amp; Robotic Systems</t>
  </si>
  <si>
    <t>1573-0409</t>
  </si>
  <si>
    <t>Journal of Intelligent Information Systems</t>
  </si>
  <si>
    <t>1573-7675</t>
  </si>
  <si>
    <t>Journal of Intelligent Manufacturing</t>
  </si>
  <si>
    <t>1572-8145</t>
  </si>
  <si>
    <t>Journal of International Entrepreneurship</t>
  </si>
  <si>
    <t>1573-7349</t>
  </si>
  <si>
    <t>Journal of International Migration and Integration</t>
  </si>
  <si>
    <t>1874-6365</t>
  </si>
  <si>
    <t>Journal of Interventional Cardiac Electrophysiology</t>
  </si>
  <si>
    <t>1572-8595</t>
  </si>
  <si>
    <t>Journal of Iron and Steel Research International</t>
  </si>
  <si>
    <t>2210-3988</t>
  </si>
  <si>
    <t>Journal of Labor Research</t>
  </si>
  <si>
    <t>1936-4768</t>
  </si>
  <si>
    <t>Journal of Logic, Language and Information</t>
  </si>
  <si>
    <t>1572-9583</t>
  </si>
  <si>
    <t>Journal of Low Temperature Physics</t>
  </si>
  <si>
    <t>1573-7357</t>
  </si>
  <si>
    <t>Journal of Mammalian Evolution</t>
  </si>
  <si>
    <t>1573-7055</t>
  </si>
  <si>
    <t>Journal of Mammary Gland Biology and Neoplasia</t>
  </si>
  <si>
    <t>1573-7039</t>
  </si>
  <si>
    <t>Journal of Management and Governance</t>
  </si>
  <si>
    <t>1572-963X</t>
  </si>
  <si>
    <t>Journal of Marine Science and Application</t>
  </si>
  <si>
    <t>1993-5048</t>
  </si>
  <si>
    <t>Journal of Marine Science and Technology</t>
  </si>
  <si>
    <t>1437-8213</t>
  </si>
  <si>
    <t>Journal of Maritime Archaeology</t>
  </si>
  <si>
    <t>1557-2293</t>
  </si>
  <si>
    <t>Journal of Marketing Analytics</t>
  </si>
  <si>
    <t>2050-3326</t>
  </si>
  <si>
    <t>Journal of Material Cycles and Waste Management</t>
  </si>
  <si>
    <t>1611-8227</t>
  </si>
  <si>
    <t>Journal of Materials Research</t>
  </si>
  <si>
    <t>2044-5326</t>
  </si>
  <si>
    <t>Journal of Materials Science</t>
  </si>
  <si>
    <t>1573-4803</t>
  </si>
  <si>
    <t>Journal of Materials Science: Materials in Electronics</t>
  </si>
  <si>
    <t>1573-482X</t>
  </si>
  <si>
    <t>Journal of Mathematical Biology</t>
  </si>
  <si>
    <t>1432-1416</t>
  </si>
  <si>
    <t>Journal of Mathematical Chemistry</t>
  </si>
  <si>
    <t>1572-8897</t>
  </si>
  <si>
    <t>Journal of Mathematical Fluid Mechanics</t>
  </si>
  <si>
    <t>1422-6952</t>
  </si>
  <si>
    <t>Journal of Mathematical Imaging and Vision</t>
  </si>
  <si>
    <t>1573-7683</t>
  </si>
  <si>
    <t>Journal of Mathematics Teacher Education</t>
  </si>
  <si>
    <t>1573-1820</t>
  </si>
  <si>
    <t>Journal of Maxillofacial and Oral Surgery</t>
  </si>
  <si>
    <t>0974-942X</t>
  </si>
  <si>
    <t>Journal of Medical and Biological Engineering</t>
  </si>
  <si>
    <t>2199-4757</t>
  </si>
  <si>
    <t>Journal of Medical Humanities</t>
  </si>
  <si>
    <t>1573-3645</t>
  </si>
  <si>
    <t>Journal of Medical Systems</t>
  </si>
  <si>
    <t>1573-689X</t>
  </si>
  <si>
    <t>Journal of Medical Toxicology</t>
  </si>
  <si>
    <t>1937-6995</t>
  </si>
  <si>
    <t>Journal of Medical Ultrasonics</t>
  </si>
  <si>
    <t>1613-2254</t>
  </si>
  <si>
    <t>Journal of Membrane Computing</t>
  </si>
  <si>
    <t>2523-8914</t>
  </si>
  <si>
    <t>Journal of Micro-Bio Robotics</t>
  </si>
  <si>
    <t>2194-6426</t>
  </si>
  <si>
    <t>Journal of Molecular Evolution</t>
  </si>
  <si>
    <t>1432-1432</t>
  </si>
  <si>
    <t>Journal of Molecular Histology</t>
  </si>
  <si>
    <t>1567-2387</t>
  </si>
  <si>
    <t>Journal of Molecular Medicine</t>
  </si>
  <si>
    <t>1432-1440</t>
  </si>
  <si>
    <t>Journal of Molecular Modeling</t>
  </si>
  <si>
    <t>0948-5023</t>
  </si>
  <si>
    <t>Journal of Molecular Neuroscience</t>
  </si>
  <si>
    <t>1559-1166</t>
  </si>
  <si>
    <t>Journal of Mountain Science</t>
  </si>
  <si>
    <t>1993-0321</t>
  </si>
  <si>
    <t>Journal of Muscle Research and Cell Motility</t>
  </si>
  <si>
    <t>1573-2657</t>
  </si>
  <si>
    <t>Journal of Nanoparticle Research</t>
  </si>
  <si>
    <t>1572-896X</t>
  </si>
  <si>
    <t>Journal of Nanostructure in Chemistry</t>
  </si>
  <si>
    <t>2193-8865</t>
  </si>
  <si>
    <t>Journal of Natural Medicines</t>
  </si>
  <si>
    <t>1861-0293</t>
  </si>
  <si>
    <t>Journal of Nephrology</t>
  </si>
  <si>
    <t>1724-6059</t>
  </si>
  <si>
    <t>Journal of Network and Systems Management</t>
  </si>
  <si>
    <t>1573-7705</t>
  </si>
  <si>
    <t>Journal of Neural Transmission</t>
  </si>
  <si>
    <t>1435-1463</t>
  </si>
  <si>
    <t>Journal of Neuroimmune Pharmacology</t>
  </si>
  <si>
    <t>1557-1904</t>
  </si>
  <si>
    <t>Journal of Neurology</t>
  </si>
  <si>
    <t>1432-1459</t>
  </si>
  <si>
    <t>Journal of Neuro-Oncology</t>
  </si>
  <si>
    <t>1573-7373</t>
  </si>
  <si>
    <t>Journal of NeuroVirology</t>
  </si>
  <si>
    <t>1538-2443</t>
  </si>
  <si>
    <t>Journal of Nondestructive Evaluation</t>
  </si>
  <si>
    <t>1573-4862</t>
  </si>
  <si>
    <t>Journal of Nonlinear Science</t>
  </si>
  <si>
    <t>1432-1467</t>
  </si>
  <si>
    <t>Journal of Nonverbal Behavior</t>
  </si>
  <si>
    <t>1573-3653</t>
  </si>
  <si>
    <t>Journal of Nuclear Cardiology</t>
  </si>
  <si>
    <t>1532-6551</t>
  </si>
  <si>
    <t>Journal of Occupational Rehabilitation</t>
  </si>
  <si>
    <t>1573-3688</t>
  </si>
  <si>
    <t>Journal of Ocean Engineering and Marine Energy</t>
  </si>
  <si>
    <t>2198-6452</t>
  </si>
  <si>
    <t>Journal of Ocean University of China</t>
  </si>
  <si>
    <t>1993-5021</t>
  </si>
  <si>
    <t>Journal of Oceanology and Limnology</t>
  </si>
  <si>
    <t>2523-3521</t>
  </si>
  <si>
    <t>Journal of Optics</t>
  </si>
  <si>
    <t>0974-6900</t>
  </si>
  <si>
    <t>Journal of Optimization Theory and Applications</t>
  </si>
  <si>
    <t>1573-2878</t>
  </si>
  <si>
    <t>Title change (previous: Iranian Journal of Science and Technology, Transactions A: Science)</t>
  </si>
  <si>
    <t>Journal of Ornithology</t>
  </si>
  <si>
    <t>2193-7206</t>
  </si>
  <si>
    <t>Journal of Outdoor and Environmental Education</t>
  </si>
  <si>
    <t>2522-879X</t>
  </si>
  <si>
    <t>Journal of Packaging Technology and Research</t>
  </si>
  <si>
    <t>2520-1042</t>
  </si>
  <si>
    <t>Journal of Paleolimnology</t>
  </si>
  <si>
    <t>1573-0417</t>
  </si>
  <si>
    <t>Journal of Paleolithic Archaeology</t>
  </si>
  <si>
    <t>2520-8217</t>
  </si>
  <si>
    <t>Journal of Parasitic Diseases</t>
  </si>
  <si>
    <t>0975-0703</t>
  </si>
  <si>
    <t>Journal of Pediatric Endoscopic Surgery</t>
  </si>
  <si>
    <t>2524-7883</t>
  </si>
  <si>
    <t>Journal of Pediatric Neuropsychology</t>
  </si>
  <si>
    <t>2199-2673</t>
  </si>
  <si>
    <t>Journal of Peridynamics and Nonlocal Modeling</t>
  </si>
  <si>
    <t>2522-8978</t>
  </si>
  <si>
    <t>Journal of Perinatology</t>
  </si>
  <si>
    <t>1476-5543</t>
  </si>
  <si>
    <t>Journal of Pest Science</t>
  </si>
  <si>
    <t>1612-4766</t>
  </si>
  <si>
    <t>Journal of Pharmaceutical Innovation</t>
  </si>
  <si>
    <t>1939-8042</t>
  </si>
  <si>
    <t>Journal of Pharmaceutical Investigation</t>
  </si>
  <si>
    <t>2093-6214</t>
  </si>
  <si>
    <t>Journal of Pharmacokinetics and Pharmacodynamics</t>
  </si>
  <si>
    <t>1573-8744</t>
  </si>
  <si>
    <t>Journal of Philosophical Logic</t>
  </si>
  <si>
    <t>1573-0433</t>
  </si>
  <si>
    <t>Journal of Physiology and Biochemistry</t>
  </si>
  <si>
    <t>1877-8755</t>
  </si>
  <si>
    <t>Title change (previous: The Indian Journal of Pediatrics)</t>
  </si>
  <si>
    <t>Journal of Plant Biochemistry and Biotechnology</t>
  </si>
  <si>
    <t>0974-1275</t>
  </si>
  <si>
    <t>Journal of Plant Biology</t>
  </si>
  <si>
    <t>1867-0725</t>
  </si>
  <si>
    <t>Journal of Plant Diseases and Protection</t>
  </si>
  <si>
    <t>1861-3837</t>
  </si>
  <si>
    <t>Journal of Plant Growth Regulation</t>
  </si>
  <si>
    <t>1435-8107</t>
  </si>
  <si>
    <t>Journal of Plant Pathology</t>
  </si>
  <si>
    <t>2239-7264</t>
  </si>
  <si>
    <t>Journal of Plant Research</t>
  </si>
  <si>
    <t>1618-0860</t>
  </si>
  <si>
    <t>Journal of Police and Criminal Psychology</t>
  </si>
  <si>
    <t>1936-6469</t>
  </si>
  <si>
    <t>Journal of Policy Practice and Research</t>
  </si>
  <si>
    <t>2662-1517</t>
  </si>
  <si>
    <t>Journal of Polymer Research</t>
  </si>
  <si>
    <t>1572-8935</t>
  </si>
  <si>
    <t>Journal of Polymers and the Environment</t>
  </si>
  <si>
    <t>1572-8919</t>
  </si>
  <si>
    <t>Journal of Population Ageing</t>
  </si>
  <si>
    <t>1874-7876</t>
  </si>
  <si>
    <t>Journal of Population Economics</t>
  </si>
  <si>
    <t>1432-1475</t>
  </si>
  <si>
    <t>Journal of Population Research</t>
  </si>
  <si>
    <t>1835-9469</t>
  </si>
  <si>
    <t>Title change (previous: Graphene and 2D Materials Technologies)</t>
  </si>
  <si>
    <t>Journal of Porous Materials</t>
  </si>
  <si>
    <t>1573-4854</t>
  </si>
  <si>
    <t>Journal of Power Electronics</t>
  </si>
  <si>
    <t>2093-4718</t>
  </si>
  <si>
    <t>Journal of Prevention</t>
  </si>
  <si>
    <t>1573-6547</t>
  </si>
  <si>
    <t>Journal of Productivity Analysis</t>
  </si>
  <si>
    <t>1573-0441</t>
  </si>
  <si>
    <t>Journal of Proteins and Proteomics</t>
  </si>
  <si>
    <t>2524-4663</t>
  </si>
  <si>
    <t>Journal of Pseudo-Differential Operators and Applications</t>
  </si>
  <si>
    <t>1662-999X</t>
  </si>
  <si>
    <t>Journal of Psycholinguistic Research</t>
  </si>
  <si>
    <t>1573-6555</t>
  </si>
  <si>
    <t>Journal of Psychopathology and Behavioral Assessment</t>
  </si>
  <si>
    <t>1573-3505</t>
  </si>
  <si>
    <t>Journal of Psychosocial Rehabilitation and Mental Health</t>
  </si>
  <si>
    <t>2198-963X</t>
  </si>
  <si>
    <t>Journal of Public Health</t>
  </si>
  <si>
    <t>1613-2238</t>
  </si>
  <si>
    <t>Journal of Public Health Policy</t>
  </si>
  <si>
    <t>1745-655X</t>
  </si>
  <si>
    <t>Journal of Quantitative Criminology</t>
  </si>
  <si>
    <t>1573-7799</t>
  </si>
  <si>
    <t>Journal of Quantitative Economics</t>
  </si>
  <si>
    <t>2364-1045</t>
  </si>
  <si>
    <t>Journal of Racial and Ethnic Health Disparities</t>
  </si>
  <si>
    <t>2196-8837</t>
  </si>
  <si>
    <t>Journal of Radioanalytical and Nuclear Chemistry</t>
  </si>
  <si>
    <t>1588-2780</t>
  </si>
  <si>
    <t>Journal of Rational-Emotive &amp; Cognitive-Behavior Therapy</t>
  </si>
  <si>
    <t>1573-6563</t>
  </si>
  <si>
    <t>Journal of Real-Time Image Processing</t>
  </si>
  <si>
    <t>1861-8219</t>
  </si>
  <si>
    <t>Journal of Regulatory Economics</t>
  </si>
  <si>
    <t>1573-0468</t>
  </si>
  <si>
    <t>Journal of Reliable Intelligent Environments</t>
  </si>
  <si>
    <t>2199-4676</t>
  </si>
  <si>
    <t>Journal of Religion and Health</t>
  </si>
  <si>
    <t>1573-6571</t>
  </si>
  <si>
    <t>Journal of Religious Education</t>
  </si>
  <si>
    <t>2199-4625</t>
  </si>
  <si>
    <t>Journal of Remanufacturing</t>
  </si>
  <si>
    <t>2210-4690</t>
  </si>
  <si>
    <t>Journal of Revenue and Pricing Management</t>
  </si>
  <si>
    <t>1477-657X</t>
  </si>
  <si>
    <t>Journal of Risk and Uncertainty</t>
  </si>
  <si>
    <t>1573-0476</t>
  </si>
  <si>
    <t>Journal of Robotic Surgery</t>
  </si>
  <si>
    <t>1863-2491</t>
  </si>
  <si>
    <t>Journal of Scheduling</t>
  </si>
  <si>
    <t>1099-1425</t>
  </si>
  <si>
    <t>Journal of Science Education and Technology</t>
  </si>
  <si>
    <t>1573-1839</t>
  </si>
  <si>
    <t>Journal of Science in Sport and Exercise</t>
  </si>
  <si>
    <t>2662-1371</t>
  </si>
  <si>
    <t>Journal of Scientific Computing</t>
  </si>
  <si>
    <t>1573-7691</t>
  </si>
  <si>
    <t>Journal of Sedimentary Environments</t>
  </si>
  <si>
    <t>2447-9462</t>
  </si>
  <si>
    <t>Journal of Seismology</t>
  </si>
  <si>
    <t>1573-157X</t>
  </si>
  <si>
    <t>Journal of Signal Processing Systems</t>
  </si>
  <si>
    <t>1939-8115</t>
  </si>
  <si>
    <t>Journal of Social and Economic Development</t>
  </si>
  <si>
    <t>2199-6873</t>
  </si>
  <si>
    <t>Journal of Soil Science and Plant Nutrition</t>
  </si>
  <si>
    <t>0718-9516</t>
  </si>
  <si>
    <t>Journal of Soils and Sediments</t>
  </si>
  <si>
    <t>1614-7480</t>
  </si>
  <si>
    <t>Journal of Sol-Gel Science and Technology</t>
  </si>
  <si>
    <t>1573-4846</t>
  </si>
  <si>
    <t>Journal of Solid State Electrochemistry</t>
  </si>
  <si>
    <t>1433-0768</t>
  </si>
  <si>
    <t>Journal of Solution Chemistry</t>
  </si>
  <si>
    <t>1572-8927</t>
  </si>
  <si>
    <t>Journal of Spatial Econometrics</t>
  </si>
  <si>
    <t>2662-298X</t>
  </si>
  <si>
    <t>Journal of Statistical Physics</t>
  </si>
  <si>
    <t>1572-9613</t>
  </si>
  <si>
    <t>Journal of Statistical Theory and Practice</t>
  </si>
  <si>
    <t>1559-8616</t>
  </si>
  <si>
    <t>Journal of Superconductivity and Novel Magnetism</t>
  </si>
  <si>
    <t>1557-1947</t>
  </si>
  <si>
    <t>Journal of Systems Science and Systems Engineering</t>
  </si>
  <si>
    <t>1861-9576</t>
  </si>
  <si>
    <t>Journal of Technology in Behavioral Science</t>
  </si>
  <si>
    <t>2366-5963</t>
  </si>
  <si>
    <t>Journal of the Academy of Marketing Science</t>
  </si>
  <si>
    <t>1552-7824</t>
  </si>
  <si>
    <t>Journal of the Association for Research in Otolaryngology</t>
  </si>
  <si>
    <t>1438-7573</t>
  </si>
  <si>
    <t>Journal of the Australian Ceramic Society</t>
  </si>
  <si>
    <t>2510-1579</t>
  </si>
  <si>
    <t>Journal of the Brazilian Society of Mechanical Sciences and Engineering</t>
  </si>
  <si>
    <t>1806-3691</t>
  </si>
  <si>
    <t>Journal of the Economic Science Association</t>
  </si>
  <si>
    <t>2199-6784</t>
  </si>
  <si>
    <t>Journal of the History of Biology</t>
  </si>
  <si>
    <t>1573-0387</t>
  </si>
  <si>
    <t>Journal of the Indian Academy of Wood Science</t>
  </si>
  <si>
    <t>0976-8432</t>
  </si>
  <si>
    <t>n/a</t>
  </si>
  <si>
    <t>Journal of the Indian Society for Probability and Statistics</t>
  </si>
  <si>
    <t>2364-9569</t>
  </si>
  <si>
    <t>Journal of the Iranian Chemical Society</t>
  </si>
  <si>
    <t>1735-2428</t>
  </si>
  <si>
    <t>Journal of the Knowledge Economy</t>
  </si>
  <si>
    <t>1868-7873</t>
  </si>
  <si>
    <t>Journal of the Korean Ceramic Society</t>
  </si>
  <si>
    <t>2234-0491</t>
  </si>
  <si>
    <t>Journal of the Korean Physical Society</t>
  </si>
  <si>
    <t>1976-8524</t>
  </si>
  <si>
    <t>Journal of the Korean Statistical Society</t>
  </si>
  <si>
    <t>2005-2863</t>
  </si>
  <si>
    <t>Journal of the Operations Research Society of China</t>
  </si>
  <si>
    <t>2194-6698</t>
  </si>
  <si>
    <t>Journal of Theoretical Probability</t>
  </si>
  <si>
    <t>1572-9230</t>
  </si>
  <si>
    <t>Journal of Thermal Analysis and Calorimetry</t>
  </si>
  <si>
    <t>1588-2926</t>
  </si>
  <si>
    <t>Journal of Thermal Science</t>
  </si>
  <si>
    <t>1993-033X</t>
  </si>
  <si>
    <t>Journal of Thrombosis and Thrombolysis</t>
  </si>
  <si>
    <t>1573-742X</t>
  </si>
  <si>
    <t>Journal of Transatlantic Studies</t>
  </si>
  <si>
    <t>1754-1018</t>
  </si>
  <si>
    <t>Journal of Transportation Security</t>
  </si>
  <si>
    <t>1938-775X</t>
  </si>
  <si>
    <t>Journal of Ultrasound</t>
  </si>
  <si>
    <t>1876-7931</t>
  </si>
  <si>
    <t>Journal of Urban Health</t>
  </si>
  <si>
    <t>1468-2869</t>
  </si>
  <si>
    <t>Journal of Vibration Engineering &amp; Technologies</t>
  </si>
  <si>
    <t>2523-3939</t>
  </si>
  <si>
    <t>Journal of Visualization</t>
  </si>
  <si>
    <t>1875-8975</t>
  </si>
  <si>
    <t>Journal of World Prehistory</t>
  </si>
  <si>
    <t>1573-7802</t>
  </si>
  <si>
    <t>Journal of Youth and Adolescence</t>
  </si>
  <si>
    <t>1573-6601</t>
  </si>
  <si>
    <t>Journal of Zhejiang University-SCIENCE A</t>
  </si>
  <si>
    <t>1862-1775</t>
  </si>
  <si>
    <t>Journal of Zhejiang University-SCIENCE B</t>
  </si>
  <si>
    <t>1862-1783</t>
  </si>
  <si>
    <t>Journal on Multimodal User Interfaces</t>
  </si>
  <si>
    <t>1783-8738</t>
  </si>
  <si>
    <t>JPC – Journal of Planar Chromatography – Modern TLC</t>
  </si>
  <si>
    <t>1789-0993</t>
  </si>
  <si>
    <t>Jus Cogens</t>
  </si>
  <si>
    <t>2524-3985</t>
  </si>
  <si>
    <t>Kew Bulletin</t>
  </si>
  <si>
    <t>1874-933X</t>
  </si>
  <si>
    <t>Knowledge and Information Systems</t>
  </si>
  <si>
    <t>0219-3116</t>
  </si>
  <si>
    <t>Korea-Australia Rheology Journal</t>
  </si>
  <si>
    <t>2093-7660</t>
  </si>
  <si>
    <t>La radiologia medica</t>
  </si>
  <si>
    <t>1826-6983</t>
  </si>
  <si>
    <t>Laboratory Investigation</t>
  </si>
  <si>
    <t>1530-0307</t>
  </si>
  <si>
    <t>Landscape and Ecological Engineering</t>
  </si>
  <si>
    <t>1860-188X</t>
  </si>
  <si>
    <t>cOAlition S require Elsevier to disregard those open access articles where authors have chosen licenses which protect their work against derivatives and commercialisation. In this journal, 17 open access articles have been omitted from the total count of open access articles in 2022</t>
  </si>
  <si>
    <t>Landscape Ecology</t>
  </si>
  <si>
    <t>1572-9761</t>
  </si>
  <si>
    <t>cOAlition S require Elsevier to disregard those open access articles where authors have chosen licenses which protect their work against derivatives and commercialisation. In this journal, 41 open access articles have been omitted from the total count of open access articles in 2022</t>
  </si>
  <si>
    <t>Landslides</t>
  </si>
  <si>
    <t>1612-5118</t>
  </si>
  <si>
    <t>cOAlition S require Elsevier to disregard those open access articles where authors have chosen licenses which protect their work against derivatives and commercialisation. In this journal, 20 open access articles have been omitted from the total count of open access articles in 2022</t>
  </si>
  <si>
    <t>Langenbeck's Archives of Surgery</t>
  </si>
  <si>
    <t>1435-2451</t>
  </si>
  <si>
    <t>cOAlition S require Elsevier to disregard those open access articles where authors have chosen licenses which protect their work against derivatives and commercialisation. In this journal, 23 open access articles have been omitted from the total count of open access articles in 2022</t>
  </si>
  <si>
    <t>Language Policy</t>
  </si>
  <si>
    <t>1573-1863</t>
  </si>
  <si>
    <t>cOAlition S require Elsevier to disregard those open access articles where authors have chosen licenses which protect their work against derivatives and commercialisation. In this journal, 10 open access articles have been omitted from the total count of open access articles in 2022</t>
  </si>
  <si>
    <t>Language Resources and Evaluation</t>
  </si>
  <si>
    <t>1574-0218</t>
  </si>
  <si>
    <t>cOAlition S require Elsevier to disregard those open access articles where authors have chosen licenses which protect their work against derivatives and commercialisation. In this journal, 13 open access articles have been omitted from the total count of open access articles in 2022</t>
  </si>
  <si>
    <t>Lasers in Dental Science</t>
  </si>
  <si>
    <t>2367-2587</t>
  </si>
  <si>
    <t>cOAlition S require Elsevier to disregard those open access articles where authors have chosen licenses which protect their work against derivatives and commercialisation. In this journal, 25 open access articles have been omitted from the total count of open access articles in 2022</t>
  </si>
  <si>
    <t>Lasers in Manufacturing and Materials Processing</t>
  </si>
  <si>
    <t>2196-7237</t>
  </si>
  <si>
    <t>cOAlition S require Elsevier to disregard those open access articles where authors have chosen licenses which protect their work against derivatives and commercialisation. In this journal, 5 open access articles have been omitted from the total count of open access articles in 2022</t>
  </si>
  <si>
    <t>Lasers in Medical Science</t>
  </si>
  <si>
    <t>1435-604X</t>
  </si>
  <si>
    <t>Latino Studies</t>
  </si>
  <si>
    <t>1476-3443</t>
  </si>
  <si>
    <t>cOAlition S require Elsevier to disregard those open access articles where authors have chosen licenses which protect their work against derivatives and commercialisation. In this journal, 28 open access articles have been omitted from the total count of open access articles in 2022</t>
  </si>
  <si>
    <t>Law and Critique</t>
  </si>
  <si>
    <t>1572-8617</t>
  </si>
  <si>
    <t>cOAlition S require Elsevier to disregard those open access articles where authors have chosen licenses which protect their work against derivatives and commercialisation. In this journal, 8 open access articles have been omitted from the total count of open access articles in 2022</t>
  </si>
  <si>
    <t>Law and Philosophy</t>
  </si>
  <si>
    <t>1573-0522</t>
  </si>
  <si>
    <t>cOAlition S require Elsevier to disregard those open access articles where authors have chosen licenses which protect their work against derivatives and commercialisation. In this journal, 32 open access articles have been omitted from the total count of open access articles in 2022</t>
  </si>
  <si>
    <t>Learning Environments Research</t>
  </si>
  <si>
    <t>1573-1855</t>
  </si>
  <si>
    <t>cOAlition S require Elsevier to disregard those open access articles where authors have chosen licenses which protect their work against derivatives and commercialisation. In this journal, 16 open access articles have been omitted from the total count of open access articles in 2022</t>
  </si>
  <si>
    <t>Letters in Mathematical Physics</t>
  </si>
  <si>
    <t>1573-0530</t>
  </si>
  <si>
    <t>cOAlition S require Elsevier to disregard those open access articles where authors have chosen licenses which protect their work against derivatives and commercialisation. In this journal, 6 open access articles have been omitted from the total count of open access articles in 2022</t>
  </si>
  <si>
    <t>Letters in Spatial and Resource Sciences</t>
  </si>
  <si>
    <t>1864-404X</t>
  </si>
  <si>
    <t>Leukemia</t>
  </si>
  <si>
    <t>1476-5551</t>
  </si>
  <si>
    <t>Life Cycle Reliability and Safety Engineering</t>
  </si>
  <si>
    <t>2520-1360</t>
  </si>
  <si>
    <t>Lifetime Data Analysis</t>
  </si>
  <si>
    <t>1572-9249</t>
  </si>
  <si>
    <t>cOAlition S require Elsevier to disregard those open access articles where authors have chosen licenses which protect their work against derivatives and commercialisation. In this journal, 11 open access articles have been omitted from the total count of open access articles in 2022</t>
  </si>
  <si>
    <t>Limnology</t>
  </si>
  <si>
    <t>1439-863X</t>
  </si>
  <si>
    <t>cOAlition S require Elsevier to disregard those open access articles where authors have chosen licenses which protect their work against derivatives and commercialisation. In this journal, 29 open access articles have been omitted from the total count of open access articles in 2022</t>
  </si>
  <si>
    <t>Linguistics and Philosophy</t>
  </si>
  <si>
    <t>1573-0549</t>
  </si>
  <si>
    <t>cOAlition S require Elsevier to disregard those open access articles where authors have chosen licenses which protect their work against derivatives and commercialisation. In this journal, 15 open access articles have been omitted from the total count of open access articles in 2022</t>
  </si>
  <si>
    <t>Lithuanian Mathematical Journal</t>
  </si>
  <si>
    <t>1573-8825</t>
  </si>
  <si>
    <t>cOAlition S require Elsevier to disregard those open access articles where authors have chosen licenses which protect their work against derivatives and commercialisation. In this journal, 12 open access articles have been omitted from the total count of open access articles in 2022</t>
  </si>
  <si>
    <t>Liverpool Law Review</t>
  </si>
  <si>
    <t>1572-8625</t>
  </si>
  <si>
    <t>cOAlition S require Elsevier to disregard those open access articles where authors have chosen licenses which protect their work against derivatives and commercialisation. In this journal, 68 open access articles have been omitted from the total count of open access articles in 2022</t>
  </si>
  <si>
    <t>Logica Universalis</t>
  </si>
  <si>
    <t>1661-8300</t>
  </si>
  <si>
    <t>Lung</t>
  </si>
  <si>
    <t>1432-1750</t>
  </si>
  <si>
    <t>cOAlition S require Elsevier to disregard those open access articles where authors have chosen licenses which protect their work against derivatives and commercialisation. In this journal, 31 open access articles have been omitted from the total count of open access articles in 2022</t>
  </si>
  <si>
    <t>Machine Intelligence Research</t>
  </si>
  <si>
    <t>1751-8520</t>
  </si>
  <si>
    <t>cOAlition S require Elsevier to disregard those open access articles where authors have chosen licenses which protect their work against derivatives and commercialisation. In this journal, 7 open access articles have been omitted from the total count of open access articles in 2022</t>
  </si>
  <si>
    <t>Machine Learning</t>
  </si>
  <si>
    <t>1573-0565</t>
  </si>
  <si>
    <t>Machine Vision and Applications</t>
  </si>
  <si>
    <t>1432-1769</t>
  </si>
  <si>
    <t>Figures include peer reviewed article types other than original research, since this journal publishes very few original research articles</t>
  </si>
  <si>
    <t>Magnetic Resonance Materials in Physics, Biology and Medicine</t>
  </si>
  <si>
    <t>1352-8661</t>
  </si>
  <si>
    <t>cOAlition S require Elsevier to disregard those open access articles where authors have chosen licenses which protect their work against derivatives and commercialisation. In this journal, 19 open access articles have been omitted from the total count of open access articles in 2022</t>
  </si>
  <si>
    <t>Mammal Research</t>
  </si>
  <si>
    <t>2199-241X</t>
  </si>
  <si>
    <t>Mammalian Biology</t>
  </si>
  <si>
    <t>1618-1476</t>
  </si>
  <si>
    <t>Mammalian Genome</t>
  </si>
  <si>
    <t>1432-1777</t>
  </si>
  <si>
    <t>Journal now only offers gold open access</t>
  </si>
  <si>
    <t>Management International Review</t>
  </si>
  <si>
    <t>1861-8901</t>
  </si>
  <si>
    <t>manuscripta mathematica</t>
  </si>
  <si>
    <t>1432-1785</t>
  </si>
  <si>
    <t>Marine Biodiversity</t>
  </si>
  <si>
    <t>1867-1624</t>
  </si>
  <si>
    <t>cOAlition S require Elsevier to disregard those open access articles where authors have chosen licenses which protect their work against derivatives and commercialisation. In this journal, 79 open access articles have been omitted from the total count of open access articles in 2022</t>
  </si>
  <si>
    <t>Marine Biology</t>
  </si>
  <si>
    <t>1432-1793</t>
  </si>
  <si>
    <t>cOAlition S require Elsevier to disregard those open access articles where authors have chosen licenses which protect their work against derivatives and commercialisation. In this journal, 9 open access articles have been omitted from the total count of open access articles in 2022</t>
  </si>
  <si>
    <t>Marine Biotechnology</t>
  </si>
  <si>
    <t>1436-2236</t>
  </si>
  <si>
    <t>Marine Geophysical Research</t>
  </si>
  <si>
    <t>1573-0581</t>
  </si>
  <si>
    <t>cOAlition S require Elsevier to disregard those open access articles where authors have chosen licenses which protect their work against derivatives and commercialisation. In this journal, 21 open access articles have been omitted from the total count of open access articles in 2022</t>
  </si>
  <si>
    <t>Marine Life Science &amp; Technology</t>
  </si>
  <si>
    <t>2662-1746</t>
  </si>
  <si>
    <t>Marine Systems &amp; Ocean Technology</t>
  </si>
  <si>
    <t>2199-4749</t>
  </si>
  <si>
    <t>cOAlition S require Elsevier to disregard those open access articles where authors have chosen licenses which protect their work against derivatives and commercialisation. In this journal, 95 open access articles have been omitted from the total count of open access articles in 2022</t>
  </si>
  <si>
    <t>Maritime Economics &amp; Logistics</t>
  </si>
  <si>
    <t>1479-294X</t>
  </si>
  <si>
    <t>Maritime Studies</t>
  </si>
  <si>
    <t>2212-9790</t>
  </si>
  <si>
    <t>Marketing Letters</t>
  </si>
  <si>
    <t>1573-059X</t>
  </si>
  <si>
    <t>Materials and Structures</t>
  </si>
  <si>
    <t>1871-6873</t>
  </si>
  <si>
    <t>Maternal and Child Health Journal</t>
  </si>
  <si>
    <t>1573-6628</t>
  </si>
  <si>
    <t>cOAlition S require Elsevier to disregard those open access articles where authors have chosen licenses which protect their work against derivatives and commercialisation. In this journal, 18 open access articles have been omitted from the total count of open access articles in 2022</t>
  </si>
  <si>
    <t>Mathematical Geosciences</t>
  </si>
  <si>
    <t>1874-8953</t>
  </si>
  <si>
    <t>Mathematical Physics, Analysis and Geometry</t>
  </si>
  <si>
    <t>1572-9656</t>
  </si>
  <si>
    <t>Mathematical Programming</t>
  </si>
  <si>
    <t>1436-4646</t>
  </si>
  <si>
    <t>Mathematical Programming Computation</t>
  </si>
  <si>
    <t>1867-2957</t>
  </si>
  <si>
    <t>cOAlition S require Elsevier to disregard those open access articles where authors have chosen licenses which protect their work against derivatives and commercialisation. In this journal, 38 open access articles have been omitted from the total count of open access articles in 2022</t>
  </si>
  <si>
    <t>Mathematical Sciences</t>
  </si>
  <si>
    <t>2251-7456</t>
  </si>
  <si>
    <t>Mathematics and Financial Economics</t>
  </si>
  <si>
    <t>1862-9660</t>
  </si>
  <si>
    <t>cOAlition S require Elsevier to disregard those open access articles where authors have chosen licenses which protect their work against derivatives and commercialisation. In this journal, 27 open access articles have been omitted from the total count of open access articles in 2022</t>
  </si>
  <si>
    <t>Mathematics Education Research Journal</t>
  </si>
  <si>
    <t>2211-050X</t>
  </si>
  <si>
    <t>Mathematics in Computer Science</t>
  </si>
  <si>
    <t>1661-8289</t>
  </si>
  <si>
    <t>cOAlition S require Elsevier to disregard those open access articles where authors have chosen licenses which protect their work against derivatives and commercialisation. In this journal, 24 open access articles have been omitted from the total count of open access articles in 2022</t>
  </si>
  <si>
    <t>Mathematics of Control, Signals, and Systems</t>
  </si>
  <si>
    <t>1435-568X</t>
  </si>
  <si>
    <t>Mathematische Annalen</t>
  </si>
  <si>
    <t>1432-1807</t>
  </si>
  <si>
    <t>Mathematische Zeitschrift</t>
  </si>
  <si>
    <t>1432-1823</t>
  </si>
  <si>
    <t>cOAlition S require Elsevier to disregard those open access articles where authors have chosen licenses which protect their work against derivatives and commercialisation. In this journal, 36 open access articles have been omitted from the total count of open access articles in 2022</t>
  </si>
  <si>
    <t>Meccanica</t>
  </si>
  <si>
    <t>1572-9648</t>
  </si>
  <si>
    <t>Mechanics of Soft Materials</t>
  </si>
  <si>
    <t>2524-5619</t>
  </si>
  <si>
    <t>Mechanics of Time-Dependent Materials</t>
  </si>
  <si>
    <t>1573-2738</t>
  </si>
  <si>
    <t>Medical &amp; Biological Engineering &amp; Computing</t>
  </si>
  <si>
    <t>1741-0444</t>
  </si>
  <si>
    <t>cOAlition S require Elsevier to disregard those open access articles where authors have chosen licenses which protect their work against derivatives and commercialisation. In this journal, 55 open access articles have been omitted from the total count of open access articles in 2022</t>
  </si>
  <si>
    <t>Medical Microbiology and Immunology</t>
  </si>
  <si>
    <t>1432-1831</t>
  </si>
  <si>
    <t>cOAlition S require Elsevier to disregard those open access articles where authors have chosen licenses which protect their work against derivatives and commercialisation. In this journal, 53 open access articles have been omitted from the total count of open access articles in 2022</t>
  </si>
  <si>
    <t>Medical Molecular Morphology</t>
  </si>
  <si>
    <t>1860-1499</t>
  </si>
  <si>
    <t>Medical Oncology</t>
  </si>
  <si>
    <t>1559-131X</t>
  </si>
  <si>
    <t>Medical Science Educator</t>
  </si>
  <si>
    <t>2156-8650</t>
  </si>
  <si>
    <t>Medicinal Chemistry Research</t>
  </si>
  <si>
    <t>1554-8120</t>
  </si>
  <si>
    <t>Medicine, Health Care and Philosophy</t>
  </si>
  <si>
    <t>1572-8633</t>
  </si>
  <si>
    <t>Mediterranean Geoscience Reviews</t>
  </si>
  <si>
    <t>2661-8648</t>
  </si>
  <si>
    <t>Mediterranean Journal of Mathematics</t>
  </si>
  <si>
    <t>1660-5454</t>
  </si>
  <si>
    <t>Memetic Computing</t>
  </si>
  <si>
    <t>1865-9292</t>
  </si>
  <si>
    <t>Metabolic Brain Disease</t>
  </si>
  <si>
    <t>1573-7365</t>
  </si>
  <si>
    <t>cOAlition S require Elsevier to disregard those open access articles where authors have chosen licenses which protect their work against derivatives and commercialisation. In this journal, 50 open access articles have been omitted from the total count of open access articles in 2022</t>
  </si>
  <si>
    <t>Metabolomics</t>
  </si>
  <si>
    <t>1573-3890</t>
  </si>
  <si>
    <t>Metacognition and Learning</t>
  </si>
  <si>
    <t>1556-1631</t>
  </si>
  <si>
    <t>Metals and Materials International</t>
  </si>
  <si>
    <t>2005-4149</t>
  </si>
  <si>
    <t>Meteorology and Atmospheric Physics</t>
  </si>
  <si>
    <t>1436-5065</t>
  </si>
  <si>
    <t>cOAlition S require Elsevier to disregard those open access articles where authors have chosen licenses which protect their work against derivatives and commercialisation. In this journal, 14 open access articles have been omitted from the total count of open access articles in 2022</t>
  </si>
  <si>
    <t>Methodology and Computing in Applied Probability</t>
  </si>
  <si>
    <t>1573-7713</t>
  </si>
  <si>
    <t>Metrika</t>
  </si>
  <si>
    <t>1435-926X</t>
  </si>
  <si>
    <t>cOAlition S require Elsevier to disregard those open access articles where authors have chosen licenses which protect their work against derivatives and commercialisation. In this journal, 4 open access articles have been omitted from the total count of open access articles in 2022</t>
  </si>
  <si>
    <t>METRON</t>
  </si>
  <si>
    <t>2281-695X</t>
  </si>
  <si>
    <t>Microbial Ecology</t>
  </si>
  <si>
    <t>1432-184X</t>
  </si>
  <si>
    <t>Microchimica Acta</t>
  </si>
  <si>
    <t>1436-5073</t>
  </si>
  <si>
    <t>cOAlition S require Elsevier to disregard those open access articles where authors have chosen licenses which protect their work against derivatives and commercialisation. In this journal, 44 open access articles have been omitted from the total count of open access articles in 2022</t>
  </si>
  <si>
    <t>Microfluidics and Nanofluidics</t>
  </si>
  <si>
    <t>1613-4990</t>
  </si>
  <si>
    <t>cOAlition S require Elsevier to disregard those open access articles where authors have chosen licenses which protect their work against derivatives and commercialisation. In this journal, 61 open access articles have been omitted from the total count of open access articles in 2022</t>
  </si>
  <si>
    <t>Microgravity Science and Technology</t>
  </si>
  <si>
    <t>1875-0494</t>
  </si>
  <si>
    <t>Microsystem Technologies</t>
  </si>
  <si>
    <t>1432-1858</t>
  </si>
  <si>
    <t>cOAlition S require Elsevier to disregard those open access articles where authors have chosen licenses which protect their work against derivatives and commercialisation. In this journal, 26 open access articles have been omitted from the total count of open access articles in 2022</t>
  </si>
  <si>
    <t>Milan Journal of Mathematics</t>
  </si>
  <si>
    <t>1424-9294</t>
  </si>
  <si>
    <t>cOAlition S require Elsevier to disregard those open access articles where authors have chosen licenses which protect their work against derivatives and commercialisation. In this journal, 111 open access articles have been omitted from the total count of open access articles in 2022</t>
  </si>
  <si>
    <t>Mind &amp; Society</t>
  </si>
  <si>
    <t>1860-1839</t>
  </si>
  <si>
    <t>Mindfulness</t>
  </si>
  <si>
    <t>1868-8535</t>
  </si>
  <si>
    <t>Minds and Machines</t>
  </si>
  <si>
    <t>1572-8641</t>
  </si>
  <si>
    <t>cOAlition S require Elsevier to disregard those open access articles where authors have chosen licenses which protect their work against derivatives and commercialisation. In this journal, 43 open access articles have been omitted from the total count of open access articles in 2022</t>
  </si>
  <si>
    <t>Mine Water and the Environment</t>
  </si>
  <si>
    <t>1616-1068</t>
  </si>
  <si>
    <t>Mineral Economics</t>
  </si>
  <si>
    <t>2191-2211</t>
  </si>
  <si>
    <t>Mineralium Deposita</t>
  </si>
  <si>
    <t>1432-1866</t>
  </si>
  <si>
    <t>Mineralogy and Petrology</t>
  </si>
  <si>
    <t>1438-1168</t>
  </si>
  <si>
    <t>Minerva</t>
  </si>
  <si>
    <t>1573-1871</t>
  </si>
  <si>
    <t>cOAlition S require Elsevier to disregard those open access articles where authors have chosen licenses which protect their work against derivatives and commercialisation. In this journal, 34 open access articles have been omitted from the total count of open access articles in 2022</t>
  </si>
  <si>
    <t>Mining, Metallurgy &amp; Exploration</t>
  </si>
  <si>
    <t>2524-3470</t>
  </si>
  <si>
    <t>Mitigation and Adaptation Strategies for Global Change</t>
  </si>
  <si>
    <t>1573-1596</t>
  </si>
  <si>
    <t>cOAlition S require Elsevier to disregard those open access articles where authors have chosen licenses which protect their work against derivatives and commercialisation. In this journal, 3 open access articles have been omitted from the total count of open access articles in 2022</t>
  </si>
  <si>
    <t>Mobile Networks and Applications</t>
  </si>
  <si>
    <t>1572-8153</t>
  </si>
  <si>
    <t>Modeling Earth Systems and Environment</t>
  </si>
  <si>
    <t>2363-6211</t>
  </si>
  <si>
    <t>Modern Pathology</t>
  </si>
  <si>
    <t>1530-0285</t>
  </si>
  <si>
    <t>Molecular &amp; Cellular Toxicology</t>
  </si>
  <si>
    <t>2092-8467</t>
  </si>
  <si>
    <t>cOAlition S require Elsevier to disregard those open access articles where authors have chosen licenses which protect their work against derivatives and commercialisation. In this journal, 142 open access articles have been omitted from the total count of open access articles in 2022</t>
  </si>
  <si>
    <t>Molecular and Cellular Biochemistry</t>
  </si>
  <si>
    <t>1573-4919</t>
  </si>
  <si>
    <t>Molecular Biology Reports</t>
  </si>
  <si>
    <t>1573-4978</t>
  </si>
  <si>
    <t>Molecular Biotechnology</t>
  </si>
  <si>
    <t>1559-0305</t>
  </si>
  <si>
    <t>Molecular Breeding</t>
  </si>
  <si>
    <t>1572-9788</t>
  </si>
  <si>
    <t>Molecular Diversity</t>
  </si>
  <si>
    <t>1573-501X</t>
  </si>
  <si>
    <t>Molecular Genetics and Genomics</t>
  </si>
  <si>
    <t>1617-4623</t>
  </si>
  <si>
    <t>Molecular Imaging and Biology</t>
  </si>
  <si>
    <t>1860-2002</t>
  </si>
  <si>
    <t>Molecular Neurobiology</t>
  </si>
  <si>
    <t>1559-1182</t>
  </si>
  <si>
    <t>cOAlition S require Elsevier to disregard those open access articles where authors have chosen licenses which protect their work against derivatives and commercialisation. In this journal, 2 open access articles have been omitted from the total count of open access articles in 2022</t>
  </si>
  <si>
    <t>Molecular Psychiatry</t>
  </si>
  <si>
    <t>1476-5578</t>
  </si>
  <si>
    <t>Monash Bioethics Review</t>
  </si>
  <si>
    <t>1836-6716</t>
  </si>
  <si>
    <t>Monatshefte für Chemie - Chemical Monthly</t>
  </si>
  <si>
    <t>1434-4475</t>
  </si>
  <si>
    <t>Monatshefte für Mathematik</t>
  </si>
  <si>
    <t>1436-5081</t>
  </si>
  <si>
    <t>cOAlition S require Elsevier to disregard those open access articles where authors have chosen licenses which protect their work against derivatives and commercialisation. In this journal, 1 open access articles have been omitted from the total count of open access articles in 2022</t>
  </si>
  <si>
    <t>Morphology</t>
  </si>
  <si>
    <t>1871-5656</t>
  </si>
  <si>
    <t>Motivation and Emotion</t>
  </si>
  <si>
    <t>1573-6644</t>
  </si>
  <si>
    <t>MRS Advances</t>
  </si>
  <si>
    <t>2059-8521</t>
  </si>
  <si>
    <t>MRS Bulletin</t>
  </si>
  <si>
    <t>1938-1425</t>
  </si>
  <si>
    <t>MRS Communications</t>
  </si>
  <si>
    <t>2159-6867</t>
  </si>
  <si>
    <t>MRS Energy &amp; Sustainability</t>
  </si>
  <si>
    <t>2329-2237</t>
  </si>
  <si>
    <t>Mucosal Immunology</t>
  </si>
  <si>
    <t>1935-3456</t>
  </si>
  <si>
    <t>Multibody System Dynamics</t>
  </si>
  <si>
    <t>1573-272X</t>
  </si>
  <si>
    <t>Multidimensional Systems and Signal Processing</t>
  </si>
  <si>
    <t>1573-0824</t>
  </si>
  <si>
    <t>Multimedia Systems</t>
  </si>
  <si>
    <t>1432-1882</t>
  </si>
  <si>
    <t>Multimedia Tools and Applications</t>
  </si>
  <si>
    <t>1573-7721</t>
  </si>
  <si>
    <t>Multiscale and Multidisciplinary Modeling, Experiments and Design</t>
  </si>
  <si>
    <t>2520-8179</t>
  </si>
  <si>
    <t>Multiscale Science and Engineering</t>
  </si>
  <si>
    <t>2524-4523</t>
  </si>
  <si>
    <t>MUSCULOSKELETAL SURGERY</t>
  </si>
  <si>
    <t>2035-5114</t>
  </si>
  <si>
    <t>Mycological Progress</t>
  </si>
  <si>
    <t>1861-8952</t>
  </si>
  <si>
    <t>cOAlition S require Elsevier to disregard those open access articles where authors have chosen licenses which protect their work against derivatives and commercialisation. In this journal, 30 open access articles have been omitted from the total count of open access articles in 2022</t>
  </si>
  <si>
    <t>Mycopathologia</t>
  </si>
  <si>
    <t>1573-0832</t>
  </si>
  <si>
    <t>Mycorrhiza</t>
  </si>
  <si>
    <t>1432-1890</t>
  </si>
  <si>
    <t>Mycotoxin Research</t>
  </si>
  <si>
    <t>1867-1632</t>
  </si>
  <si>
    <t>Nano Research</t>
  </si>
  <si>
    <t>1998-0000</t>
  </si>
  <si>
    <t>NanoEthics</t>
  </si>
  <si>
    <t>1871-4765</t>
  </si>
  <si>
    <t>Nanomanufacturing and Metrology</t>
  </si>
  <si>
    <t>2520-8128</t>
  </si>
  <si>
    <t>Nanotechnology for Environmental Engineering</t>
  </si>
  <si>
    <t>2365-6387</t>
  </si>
  <si>
    <t>Natur und Recht</t>
  </si>
  <si>
    <t>1439-0515</t>
  </si>
  <si>
    <t>Natural Computing</t>
  </si>
  <si>
    <t>1572-9796</t>
  </si>
  <si>
    <t>Natural Hazards</t>
  </si>
  <si>
    <t>1573-0840</t>
  </si>
  <si>
    <t>cOAlition S require Elsevier to disregard those open access articles where authors have chosen licenses which protect their work against derivatives and commercialisation. In this journal, 366 open access articles have been omitted from the total count of open access articles in 2022</t>
  </si>
  <si>
    <t>Natural Language &amp; Linguistic Theory</t>
  </si>
  <si>
    <t>1573-0859</t>
  </si>
  <si>
    <t>Natural Language Semantics</t>
  </si>
  <si>
    <t>1572-865X</t>
  </si>
  <si>
    <t>Natural Resources Research</t>
  </si>
  <si>
    <t>1573-8981</t>
  </si>
  <si>
    <t>Nature</t>
  </si>
  <si>
    <t>1476-4687</t>
  </si>
  <si>
    <t>Nature Aging</t>
  </si>
  <si>
    <t>2662-8465</t>
  </si>
  <si>
    <t>Nature Astronomy</t>
  </si>
  <si>
    <t>2397-3366</t>
  </si>
  <si>
    <t>Nature Biomedical Engineering</t>
  </si>
  <si>
    <t>2157-846X</t>
  </si>
  <si>
    <t>Nature Biotechnology</t>
  </si>
  <si>
    <t>1546-1696</t>
  </si>
  <si>
    <t>Nature Cancer</t>
  </si>
  <si>
    <t>2662-1347</t>
  </si>
  <si>
    <t>Nature Cardiovascular Research</t>
  </si>
  <si>
    <t>2731-0590</t>
  </si>
  <si>
    <t>Nature Catalysis</t>
  </si>
  <si>
    <t>2520-1158</t>
  </si>
  <si>
    <t>Nature Cell Biology</t>
  </si>
  <si>
    <t>1476-4679</t>
  </si>
  <si>
    <t>cOAlition S require Elsevier to disregard those open access articles where authors have chosen licenses which protect their work against derivatives and commercialisation. In this journal, 37 open access articles have been omitted from the total count of open access articles in 2022</t>
  </si>
  <si>
    <t>Nature Chemical Biology</t>
  </si>
  <si>
    <t>1552-4469</t>
  </si>
  <si>
    <t>Nature Chemistry</t>
  </si>
  <si>
    <t>1755-4349</t>
  </si>
  <si>
    <t>Nature Climate Change</t>
  </si>
  <si>
    <t>1758-6798</t>
  </si>
  <si>
    <t>Nature Computational Science</t>
  </si>
  <si>
    <t>2662-8457</t>
  </si>
  <si>
    <t>Nature Ecology &amp; Evolution</t>
  </si>
  <si>
    <t>2397-334X</t>
  </si>
  <si>
    <t>Nature Electronics</t>
  </si>
  <si>
    <t>2520-1131</t>
  </si>
  <si>
    <t>Nature Energy</t>
  </si>
  <si>
    <t>2058-7546</t>
  </si>
  <si>
    <t>Nature Food</t>
  </si>
  <si>
    <t>2662-1355</t>
  </si>
  <si>
    <t>Nature Genetics</t>
  </si>
  <si>
    <t>1546-1718</t>
  </si>
  <si>
    <t>Nature Geoscience</t>
  </si>
  <si>
    <t>1752-0908</t>
  </si>
  <si>
    <t>Nature Human Behaviour</t>
  </si>
  <si>
    <t>2397-3374</t>
  </si>
  <si>
    <t>Nature Immunology</t>
  </si>
  <si>
    <t>1529-2916</t>
  </si>
  <si>
    <t>Nature Machine Intelligence</t>
  </si>
  <si>
    <t>2522-5839</t>
  </si>
  <si>
    <t>cOAlition S require Elsevier to disregard those open access articles where authors have chosen licenses which protect their work against derivatives and commercialisation. In this journal, 85 open access articles have been omitted from the total count of open access articles in 2022</t>
  </si>
  <si>
    <t>Nature Materials</t>
  </si>
  <si>
    <t>1476-4660</t>
  </si>
  <si>
    <t>Nature Medicine</t>
  </si>
  <si>
    <t>1546-170X</t>
  </si>
  <si>
    <t>Nature Metabolism</t>
  </si>
  <si>
    <t>2522-5812</t>
  </si>
  <si>
    <t>Nature Methods</t>
  </si>
  <si>
    <t>1548-7105</t>
  </si>
  <si>
    <t>Nature Microbiology</t>
  </si>
  <si>
    <t>2058-5276</t>
  </si>
  <si>
    <t>Nature Nanotechnology</t>
  </si>
  <si>
    <t>1748-3395</t>
  </si>
  <si>
    <t>Nature Neuroscience</t>
  </si>
  <si>
    <t>1546-1726</t>
  </si>
  <si>
    <t>cOAlition S require Elsevier to disregard those open access articles where authors have chosen licenses which protect their work against derivatives and commercialisation. In this journal, 89 open access articles have been omitted from the total count of open access articles in 2022</t>
  </si>
  <si>
    <t>Nature Photonics</t>
  </si>
  <si>
    <t>1749-4893</t>
  </si>
  <si>
    <t>Nature Physics</t>
  </si>
  <si>
    <t>1745-2481</t>
  </si>
  <si>
    <t>Nature Plants</t>
  </si>
  <si>
    <t>2055-0278</t>
  </si>
  <si>
    <t>Nature Structural &amp; Molecular Biology</t>
  </si>
  <si>
    <t>1545-9985</t>
  </si>
  <si>
    <t>Nature Sustainability</t>
  </si>
  <si>
    <t>2398-9629</t>
  </si>
  <si>
    <t>Nature Synthesis</t>
  </si>
  <si>
    <t>2731-0582</t>
  </si>
  <si>
    <t>Naunyn-Schmiedeberg's Archives of Pharmacology</t>
  </si>
  <si>
    <t>1432-1912</t>
  </si>
  <si>
    <t>Neohelicon</t>
  </si>
  <si>
    <t>1588-2810</t>
  </si>
  <si>
    <t>Neophilologus</t>
  </si>
  <si>
    <t>1572-8668</t>
  </si>
  <si>
    <t>Neotropical Entomology</t>
  </si>
  <si>
    <t>1678-8052</t>
  </si>
  <si>
    <t>Network Modeling Analysis in Health Informatics and Bioinformatics</t>
  </si>
  <si>
    <t>2192-6670</t>
  </si>
  <si>
    <t>Networks and Spatial Economics</t>
  </si>
  <si>
    <t>1572-9427</t>
  </si>
  <si>
    <t>Neural Computing and Applications</t>
  </si>
  <si>
    <t>1433-3058</t>
  </si>
  <si>
    <t>Neural Processing Letters</t>
  </si>
  <si>
    <t>1573-773X</t>
  </si>
  <si>
    <t>Neurochemical Research</t>
  </si>
  <si>
    <t>1573-6903</t>
  </si>
  <si>
    <t>Neurocritical Care</t>
  </si>
  <si>
    <t>1556-0961</t>
  </si>
  <si>
    <t>Neuroethics</t>
  </si>
  <si>
    <t>1874-5504</t>
  </si>
  <si>
    <t>neurogenetics</t>
  </si>
  <si>
    <t>1364-6753</t>
  </si>
  <si>
    <t>Neuroinformatics</t>
  </si>
  <si>
    <t>1559-0089</t>
  </si>
  <si>
    <t>Neurological Sciences</t>
  </si>
  <si>
    <t>1590-3478</t>
  </si>
  <si>
    <t>NeuroMolecular Medicine</t>
  </si>
  <si>
    <t>1559-1174</t>
  </si>
  <si>
    <t>Neuropsychopharmacology</t>
  </si>
  <si>
    <t>1740-634X</t>
  </si>
  <si>
    <t>Neuroradiology</t>
  </si>
  <si>
    <t>1432-1920</t>
  </si>
  <si>
    <t>Neuroscience Bulletin</t>
  </si>
  <si>
    <t>1995-8218</t>
  </si>
  <si>
    <t>Neurosurgical Review</t>
  </si>
  <si>
    <t>1437-2320</t>
  </si>
  <si>
    <t>Neurotherapeutics</t>
  </si>
  <si>
    <t>1878-7479</t>
  </si>
  <si>
    <t>Neurotoxicity Research</t>
  </si>
  <si>
    <t>1476-3524</t>
  </si>
  <si>
    <t>New Forests</t>
  </si>
  <si>
    <t>1573-5095</t>
  </si>
  <si>
    <t>New Generation Computing</t>
  </si>
  <si>
    <t>1882-7055</t>
  </si>
  <si>
    <t>Nexus Network Journal</t>
  </si>
  <si>
    <t>1522-4600</t>
  </si>
  <si>
    <t>Nonlinear Differential Equations and Applications NoDEA</t>
  </si>
  <si>
    <t>1420-9004</t>
  </si>
  <si>
    <t>Nonlinear Dynamics</t>
  </si>
  <si>
    <t>1573-269X</t>
  </si>
  <si>
    <t>NTM Zeitschrift für Geschichte der Wissenschaften, Technik und Medizin</t>
  </si>
  <si>
    <t>1420-9144</t>
  </si>
  <si>
    <t>Nuclear Medicine and Molecular Imaging</t>
  </si>
  <si>
    <t>1869-3482</t>
  </si>
  <si>
    <t>Nuclear Science and Techniques</t>
  </si>
  <si>
    <t>2210-3147</t>
  </si>
  <si>
    <t>Numerical Algorithms</t>
  </si>
  <si>
    <t>1572-9265</t>
  </si>
  <si>
    <t>Numerische Mathematik</t>
  </si>
  <si>
    <t>0945-3245</t>
  </si>
  <si>
    <t>Nutrient Cycling in Agroecosystems</t>
  </si>
  <si>
    <t>1573-0867</t>
  </si>
  <si>
    <t>Nutrire</t>
  </si>
  <si>
    <t>2316-7874</t>
  </si>
  <si>
    <t>Obesity Surgery</t>
  </si>
  <si>
    <t>1708-0428</t>
  </si>
  <si>
    <t>Occupational Health Science</t>
  </si>
  <si>
    <t>2367-0142</t>
  </si>
  <si>
    <t>Ocean Dynamics</t>
  </si>
  <si>
    <t>1616-7228</t>
  </si>
  <si>
    <t>Ocean Science Journal</t>
  </si>
  <si>
    <t>2005-7172</t>
  </si>
  <si>
    <t>Odontology</t>
  </si>
  <si>
    <t>1618-1255</t>
  </si>
  <si>
    <t>Oecologia</t>
  </si>
  <si>
    <t>1432-1939</t>
  </si>
  <si>
    <t>Oncogene</t>
  </si>
  <si>
    <t>1476-5594</t>
  </si>
  <si>
    <t>Open Economies Review</t>
  </si>
  <si>
    <t>1573-708X</t>
  </si>
  <si>
    <t>Operational Research</t>
  </si>
  <si>
    <t>1866-1505</t>
  </si>
  <si>
    <t>Operations Management Research</t>
  </si>
  <si>
    <t>1936-9743</t>
  </si>
  <si>
    <t>Operations Research Forum</t>
  </si>
  <si>
    <t>2662-2556</t>
  </si>
  <si>
    <t>OPSEARCH</t>
  </si>
  <si>
    <t>0975-0320</t>
  </si>
  <si>
    <t>Optical and Quantum Electronics</t>
  </si>
  <si>
    <t>1572-817X</t>
  </si>
  <si>
    <t>Optical Review</t>
  </si>
  <si>
    <t>1349-9432</t>
  </si>
  <si>
    <t>Optimization and Engineering</t>
  </si>
  <si>
    <t>1573-2924</t>
  </si>
  <si>
    <t>Optimization Letters</t>
  </si>
  <si>
    <t>1862-4480</t>
  </si>
  <si>
    <t>Oral and Maxillofacial Surgery</t>
  </si>
  <si>
    <t>1865-1569</t>
  </si>
  <si>
    <t>Oral Radiology</t>
  </si>
  <si>
    <t>1613-9674</t>
  </si>
  <si>
    <t>Order</t>
  </si>
  <si>
    <t>1572-9273</t>
  </si>
  <si>
    <t>Organic Agriculture</t>
  </si>
  <si>
    <t>1879-4246</t>
  </si>
  <si>
    <t>Organisms Diversity &amp; Evolution</t>
  </si>
  <si>
    <t>1618-1077</t>
  </si>
  <si>
    <t>Origins of Life and Evolution of Biospheres</t>
  </si>
  <si>
    <t>1573-0875</t>
  </si>
  <si>
    <t>Ornithology Research</t>
  </si>
  <si>
    <t>2662-673X</t>
  </si>
  <si>
    <t>Paddy and Water Environment</t>
  </si>
  <si>
    <t>1611-2504</t>
  </si>
  <si>
    <t>Palaeobiodiversity and Palaeoenvironments</t>
  </si>
  <si>
    <t>1867-1608</t>
  </si>
  <si>
    <t>PalZ</t>
  </si>
  <si>
    <t>1867-6812</t>
  </si>
  <si>
    <t>Parasitology Research</t>
  </si>
  <si>
    <t>1432-1955</t>
  </si>
  <si>
    <t>Partial Differential Equations and Applications</t>
  </si>
  <si>
    <t>2662-2971</t>
  </si>
  <si>
    <t>Pastoral Psychology</t>
  </si>
  <si>
    <t>1573-6679</t>
  </si>
  <si>
    <t>Pattern Analysis and Applications</t>
  </si>
  <si>
    <t>1433-755X</t>
  </si>
  <si>
    <t>Pediatric Cardiology</t>
  </si>
  <si>
    <t>1432-1971</t>
  </si>
  <si>
    <t>Pediatric Nephrology</t>
  </si>
  <si>
    <t>1432-198X</t>
  </si>
  <si>
    <t>Pediatric Radiology</t>
  </si>
  <si>
    <t>1432-1998</t>
  </si>
  <si>
    <t>Pediatric Research</t>
  </si>
  <si>
    <t>1530-0447</t>
  </si>
  <si>
    <t>Pediatric Surgery International</t>
  </si>
  <si>
    <t>1437-9813</t>
  </si>
  <si>
    <t>Peer-to-Peer Networking and Applications</t>
  </si>
  <si>
    <t>1936-6450</t>
  </si>
  <si>
    <t>Flipping to Gold OA in 2024</t>
  </si>
  <si>
    <t>Periodica Mathematica Hungarica</t>
  </si>
  <si>
    <t>1588-2829</t>
  </si>
  <si>
    <t>Personal and Ubiquitous Computing</t>
  </si>
  <si>
    <t>1617-4917</t>
  </si>
  <si>
    <t>Perspectives on Behavior Science</t>
  </si>
  <si>
    <t>2520-8977</t>
  </si>
  <si>
    <t>PFG – Journal of Photogrammetry, Remote Sensing and Geoinformation Science</t>
  </si>
  <si>
    <t>2512-2819</t>
  </si>
  <si>
    <t>Pflügers Archiv - European Journal of Physiology</t>
  </si>
  <si>
    <t>1432-2013</t>
  </si>
  <si>
    <t>Pharmaceutical Research</t>
  </si>
  <si>
    <t>1573-904X</t>
  </si>
  <si>
    <t>Pharmacological Reports</t>
  </si>
  <si>
    <t>2299-5684</t>
  </si>
  <si>
    <t>Phenomenology and the Cognitive Sciences</t>
  </si>
  <si>
    <t>1572-8676</t>
  </si>
  <si>
    <t>Provisional 2022 article counts (estimated or anticipated article counts)</t>
  </si>
  <si>
    <t>Phenomics</t>
  </si>
  <si>
    <t>2730-5848</t>
  </si>
  <si>
    <t>Philosophia</t>
  </si>
  <si>
    <t>1574-9274</t>
  </si>
  <si>
    <t>Philosophical Studies</t>
  </si>
  <si>
    <t>1573-0883</t>
  </si>
  <si>
    <t>Philosophy &amp; Technology</t>
  </si>
  <si>
    <t>2210-5441</t>
  </si>
  <si>
    <t>Philosophy of Management</t>
  </si>
  <si>
    <t>2052-9597</t>
  </si>
  <si>
    <t>Photochemical &amp; Photobiological Sciences</t>
  </si>
  <si>
    <t>1474-9092</t>
  </si>
  <si>
    <t>Photonic Network Communications</t>
  </si>
  <si>
    <t>1572-8188</t>
  </si>
  <si>
    <t>Photosynthesis Research</t>
  </si>
  <si>
    <t>1573-5079</t>
  </si>
  <si>
    <t>Physical and Engineering Sciences in Medicine</t>
  </si>
  <si>
    <t>2662-4737</t>
  </si>
  <si>
    <t>Physics and Chemistry of Minerals</t>
  </si>
  <si>
    <t>1432-2021</t>
  </si>
  <si>
    <t>Physics in Perspective</t>
  </si>
  <si>
    <t>1422-6960</t>
  </si>
  <si>
    <t>Phytoparasitica</t>
  </si>
  <si>
    <t>1876-7184</t>
  </si>
  <si>
    <t>Pituitary</t>
  </si>
  <si>
    <t>1573-7403</t>
  </si>
  <si>
    <t>Place Branding and Public Diplomacy</t>
  </si>
  <si>
    <t>1751-8059</t>
  </si>
  <si>
    <t>Plant and Soil</t>
  </si>
  <si>
    <t>1573-5036</t>
  </si>
  <si>
    <t>Plant Biotechnology Reports</t>
  </si>
  <si>
    <t>1863-5474</t>
  </si>
  <si>
    <t>Plant Cell Reports</t>
  </si>
  <si>
    <t>1432-203X</t>
  </si>
  <si>
    <t>Plant Cell, Tissue and Organ Culture (PCTOC)</t>
  </si>
  <si>
    <t>1573-5044</t>
  </si>
  <si>
    <t>Plant Ecology</t>
  </si>
  <si>
    <t>1573-5052</t>
  </si>
  <si>
    <t>Plant Foods for Human Nutrition</t>
  </si>
  <si>
    <t>1573-9104</t>
  </si>
  <si>
    <t>Plant Growth Regulation</t>
  </si>
  <si>
    <t>1573-5087</t>
  </si>
  <si>
    <t>Plant Molecular Biology</t>
  </si>
  <si>
    <t>1573-5028</t>
  </si>
  <si>
    <t>Plant Molecular Biology Reporter</t>
  </si>
  <si>
    <t>1572-9818</t>
  </si>
  <si>
    <t>Plant Physiology Reports</t>
  </si>
  <si>
    <t>2662-2548</t>
  </si>
  <si>
    <t>Plant Reproduction</t>
  </si>
  <si>
    <t>2194-7961</t>
  </si>
  <si>
    <t>Plant Systematics and Evolution</t>
  </si>
  <si>
    <t>1615-6110</t>
  </si>
  <si>
    <t>Planta</t>
  </si>
  <si>
    <t>1432-2048</t>
  </si>
  <si>
    <t>Plasma Chemistry and Plasma Processing</t>
  </si>
  <si>
    <t>1572-8986</t>
  </si>
  <si>
    <t>Plasmonics</t>
  </si>
  <si>
    <t>1557-1963</t>
  </si>
  <si>
    <t>Polar Biology</t>
  </si>
  <si>
    <t>1432-2056</t>
  </si>
  <si>
    <t>Policy Sciences</t>
  </si>
  <si>
    <t>1573-0891</t>
  </si>
  <si>
    <t>Political Behavior</t>
  </si>
  <si>
    <t>1573-6687</t>
  </si>
  <si>
    <t>Polymer Bulletin</t>
  </si>
  <si>
    <t>1436-2449</t>
  </si>
  <si>
    <t>Polytechnica</t>
  </si>
  <si>
    <t>2520-8063</t>
  </si>
  <si>
    <t>Population and Environment</t>
  </si>
  <si>
    <t>1573-7810</t>
  </si>
  <si>
    <t>Population Research and Policy Review</t>
  </si>
  <si>
    <t>1573-7829</t>
  </si>
  <si>
    <t>Portuguese Economic Journal</t>
  </si>
  <si>
    <t>1617-9838</t>
  </si>
  <si>
    <t>Positivity</t>
  </si>
  <si>
    <t>1572-9281</t>
  </si>
  <si>
    <t>Postdigital Science and Education</t>
  </si>
  <si>
    <t>2524-4868</t>
  </si>
  <si>
    <t>postmedieval</t>
  </si>
  <si>
    <t>2040-5979</t>
  </si>
  <si>
    <t>Potato Research</t>
  </si>
  <si>
    <t>1871-4528</t>
  </si>
  <si>
    <t>Potential Analysis</t>
  </si>
  <si>
    <t>1572-929X</t>
  </si>
  <si>
    <t>Precision Agriculture</t>
  </si>
  <si>
    <t>1573-1618</t>
  </si>
  <si>
    <t>Prevention Science</t>
  </si>
  <si>
    <t>1573-6695</t>
  </si>
  <si>
    <t>Primates</t>
  </si>
  <si>
    <t>1610-7365</t>
  </si>
  <si>
    <t>Probability Theory and Related Fields</t>
  </si>
  <si>
    <t>1432-2064</t>
  </si>
  <si>
    <t>Probiotics and Antimicrobial Proteins</t>
  </si>
  <si>
    <t>1867-1314</t>
  </si>
  <si>
    <t>Proceedings of the Zoological Society</t>
  </si>
  <si>
    <t>0974-6919</t>
  </si>
  <si>
    <t>Process Integration and Optimization for Sustainability</t>
  </si>
  <si>
    <t>2509-4246</t>
  </si>
  <si>
    <t>Progress in Additive Manufacturing</t>
  </si>
  <si>
    <t>2363-9520</t>
  </si>
  <si>
    <t>Progress in Artificial Intelligence</t>
  </si>
  <si>
    <t>2192-6360</t>
  </si>
  <si>
    <t>Progress in Biomaterials</t>
  </si>
  <si>
    <t>2194-0517</t>
  </si>
  <si>
    <t>PROSPECTS</t>
  </si>
  <si>
    <t>1573-9090</t>
  </si>
  <si>
    <t>Prostate Cancer and Prostatic Diseases</t>
  </si>
  <si>
    <t>1476-5608</t>
  </si>
  <si>
    <t>Protoplasma</t>
  </si>
  <si>
    <t>1615-6102</t>
  </si>
  <si>
    <t>Psychiatric Quarterly</t>
  </si>
  <si>
    <t>1573-6709</t>
  </si>
  <si>
    <t>Psychological Injury and Law</t>
  </si>
  <si>
    <t>1938-9728</t>
  </si>
  <si>
    <t>Psychological Research</t>
  </si>
  <si>
    <t>1430-2772</t>
  </si>
  <si>
    <t>Psychological Studies</t>
  </si>
  <si>
    <t>0974-9861</t>
  </si>
  <si>
    <t>Psychometrika</t>
  </si>
  <si>
    <t>1860-0980</t>
  </si>
  <si>
    <t>Psychopharmacology</t>
  </si>
  <si>
    <t>1432-2072</t>
  </si>
  <si>
    <t>Public Choice</t>
  </si>
  <si>
    <t>1573-7101</t>
  </si>
  <si>
    <t>Public Organization Review</t>
  </si>
  <si>
    <t>1573-7098</t>
  </si>
  <si>
    <t>Public Transport</t>
  </si>
  <si>
    <t>1613-7159</t>
  </si>
  <si>
    <t>Publishing Research Quarterly</t>
  </si>
  <si>
    <t>1936-4792</t>
  </si>
  <si>
    <t>Pure and Applied Geophysics</t>
  </si>
  <si>
    <t>1420-9136</t>
  </si>
  <si>
    <t>Purinergic Signalling</t>
  </si>
  <si>
    <t>1573-9546</t>
  </si>
  <si>
    <t>Qualitative Sociology</t>
  </si>
  <si>
    <t>1573-7837</t>
  </si>
  <si>
    <t>Qualitative Theory of Dynamical Systems</t>
  </si>
  <si>
    <t>1662-3592</t>
  </si>
  <si>
    <t>Quality &amp; Quantity</t>
  </si>
  <si>
    <t>1573-7845</t>
  </si>
  <si>
    <t>Quality and User Experience</t>
  </si>
  <si>
    <t>2366-0147</t>
  </si>
  <si>
    <t>Quality of Life Research</t>
  </si>
  <si>
    <t>1573-2649</t>
  </si>
  <si>
    <t>Quantitative Marketing and Economics</t>
  </si>
  <si>
    <t>1573-711X</t>
  </si>
  <si>
    <t>Quantum Information Processing</t>
  </si>
  <si>
    <t>1573-1332</t>
  </si>
  <si>
    <t>Quantum Machine Intelligence</t>
  </si>
  <si>
    <t>2524-4914</t>
  </si>
  <si>
    <t>Quantum Studies: Mathematics and Foundations</t>
  </si>
  <si>
    <t>2196-5617</t>
  </si>
  <si>
    <t>Queueing Systems</t>
  </si>
  <si>
    <t>1572-9443</t>
  </si>
  <si>
    <t>Race and Social Problems</t>
  </si>
  <si>
    <t>1867-1756</t>
  </si>
  <si>
    <t>Radiation and Environmental Biophysics</t>
  </si>
  <si>
    <t>1432-2099</t>
  </si>
  <si>
    <t>Radiation Detection Technology and Methods</t>
  </si>
  <si>
    <t>2509-9949</t>
  </si>
  <si>
    <t>Radiological Physics and Technology</t>
  </si>
  <si>
    <t>1865-0341</t>
  </si>
  <si>
    <t>Reaction Kinetics, Mechanisms and Catalysis</t>
  </si>
  <si>
    <t>1878-5204</t>
  </si>
  <si>
    <t>Reading and Writing</t>
  </si>
  <si>
    <t>1573-0905</t>
  </si>
  <si>
    <t>Real-Time Systems</t>
  </si>
  <si>
    <t>1573-1383</t>
  </si>
  <si>
    <t>Regenerative Engineering and Translational Medicine</t>
  </si>
  <si>
    <t>2364-4141</t>
  </si>
  <si>
    <t>Regional Environmental Change</t>
  </si>
  <si>
    <t>1436-378X</t>
  </si>
  <si>
    <t>Remote Sensing in Earth Systems Sciences</t>
  </si>
  <si>
    <t>2520-8209</t>
  </si>
  <si>
    <t>Rendiconti del Circolo Matematico di Palermo Series 2</t>
  </si>
  <si>
    <t>1973-4409</t>
  </si>
  <si>
    <t>Rendiconti Lincei. Scienze Fisiche e Naturali</t>
  </si>
  <si>
    <t>1720-0776</t>
  </si>
  <si>
    <t>Reproductive Sciences</t>
  </si>
  <si>
    <t>1933-7205</t>
  </si>
  <si>
    <t>Requirements Engineering</t>
  </si>
  <si>
    <t>1432-010X</t>
  </si>
  <si>
    <t>Res Publica</t>
  </si>
  <si>
    <t>1572-8692</t>
  </si>
  <si>
    <t>Has flipped to Gold OA</t>
  </si>
  <si>
    <t>Research in Engineering Design</t>
  </si>
  <si>
    <t>1435-6066</t>
  </si>
  <si>
    <t>Research in Higher Education</t>
  </si>
  <si>
    <t>1573-188X</t>
  </si>
  <si>
    <t>Research in Number Theory</t>
  </si>
  <si>
    <t>2363-9555</t>
  </si>
  <si>
    <t>Research in Science Education</t>
  </si>
  <si>
    <t>1573-1898</t>
  </si>
  <si>
    <t>Research in the Mathematical Sciences</t>
  </si>
  <si>
    <t>2197-9847</t>
  </si>
  <si>
    <t>Research on Biomedical Engineering</t>
  </si>
  <si>
    <t>2446-4740</t>
  </si>
  <si>
    <t>Research on Chemical Intermediates</t>
  </si>
  <si>
    <t>1568-5675</t>
  </si>
  <si>
    <t>Research on Child and Adolescent Psychopathology</t>
  </si>
  <si>
    <t>2730-7174</t>
  </si>
  <si>
    <t>Results in Mathematics</t>
  </si>
  <si>
    <t>1420-9012</t>
  </si>
  <si>
    <t>Review Journal of Autism and Developmental Disorders</t>
  </si>
  <si>
    <t>2195-7185</t>
  </si>
  <si>
    <t>Review of Accounting Studies</t>
  </si>
  <si>
    <t>1573-7136</t>
  </si>
  <si>
    <t>Review of Agricultural, Food and Environmental Studies</t>
  </si>
  <si>
    <t>2425-6897</t>
  </si>
  <si>
    <t>Review of Derivatives Research</t>
  </si>
  <si>
    <t>1573-7144</t>
  </si>
  <si>
    <t>Review of Economic Design</t>
  </si>
  <si>
    <t>1434-4750</t>
  </si>
  <si>
    <t>Review of Economics of the Household</t>
  </si>
  <si>
    <t>1573-7152</t>
  </si>
  <si>
    <t>Review of Industrial Organization</t>
  </si>
  <si>
    <t>1573-7160</t>
  </si>
  <si>
    <t>Review of Managerial Science</t>
  </si>
  <si>
    <t>1863-6691</t>
  </si>
  <si>
    <t>Review of Philosophy and Psychology</t>
  </si>
  <si>
    <t>1878-5166</t>
  </si>
  <si>
    <t>Review of Quantitative Finance and Accounting</t>
  </si>
  <si>
    <t>1573-7179</t>
  </si>
  <si>
    <t>Review of Religious Research</t>
  </si>
  <si>
    <t>2211-4866</t>
  </si>
  <si>
    <t>Review of World Economics</t>
  </si>
  <si>
    <t>1610-2886</t>
  </si>
  <si>
    <t>Reviews in Fish Biology and Fisheries</t>
  </si>
  <si>
    <t>1573-5184</t>
  </si>
  <si>
    <t>Revista Brasileira de Farmacognosia</t>
  </si>
  <si>
    <t>1981-528X</t>
  </si>
  <si>
    <t>Revista de la Real Academia de Ciencias Exactas, Físicas y Naturales. Serie A. Matemáticas</t>
  </si>
  <si>
    <t>1579-1505</t>
  </si>
  <si>
    <t>Revista Matemática Complutense</t>
  </si>
  <si>
    <t>1988-2807</t>
  </si>
  <si>
    <t>Rheologica Acta</t>
  </si>
  <si>
    <t>1435-1528</t>
  </si>
  <si>
    <t>Rheumatology International</t>
  </si>
  <si>
    <t>1437-160X</t>
  </si>
  <si>
    <t>Ricerche di Matematica</t>
  </si>
  <si>
    <t>1827-3491</t>
  </si>
  <si>
    <t>Risk Management</t>
  </si>
  <si>
    <t>1743-4637</t>
  </si>
  <si>
    <t>Rock Mechanics and Rock Engineering</t>
  </si>
  <si>
    <t>1434-453X</t>
  </si>
  <si>
    <t>Russian Linguistics</t>
  </si>
  <si>
    <t>1572-8714</t>
  </si>
  <si>
    <t>Safety in Extreme Environments</t>
  </si>
  <si>
    <t>2524-8189</t>
  </si>
  <si>
    <t>Sampling Theory, Signal Processing, and Data Analysis</t>
  </si>
  <si>
    <t>2730-5724</t>
  </si>
  <si>
    <t>Sankhya A</t>
  </si>
  <si>
    <t>2075-1125</t>
  </si>
  <si>
    <t>Sankhya B</t>
  </si>
  <si>
    <t>0976-8394</t>
  </si>
  <si>
    <t>No longer published by CUP.</t>
  </si>
  <si>
    <t>São Paulo Journal of Mathematical Sciences</t>
  </si>
  <si>
    <t>2316-9028</t>
  </si>
  <si>
    <t>School Mental Health</t>
  </si>
  <si>
    <t>1866-2633</t>
  </si>
  <si>
    <t>Science &amp; Education</t>
  </si>
  <si>
    <t>1573-1901</t>
  </si>
  <si>
    <t>Science and Engineering Ethics</t>
  </si>
  <si>
    <t>1471-5546</t>
  </si>
  <si>
    <t>Science China Chemistry</t>
  </si>
  <si>
    <t>1869-1870</t>
  </si>
  <si>
    <t>Science China Earth Sciences</t>
  </si>
  <si>
    <t>1869-1897</t>
  </si>
  <si>
    <t>Science China Information Sciences</t>
  </si>
  <si>
    <t>1869-1919</t>
  </si>
  <si>
    <t>Science China Life Sciences</t>
  </si>
  <si>
    <t>1869-1889</t>
  </si>
  <si>
    <t>Science China Materials</t>
  </si>
  <si>
    <t>2199-4501</t>
  </si>
  <si>
    <t>Science China Mathematics</t>
  </si>
  <si>
    <t>1869-1862</t>
  </si>
  <si>
    <t>Science China Physics, Mechanics &amp; Astronomy</t>
  </si>
  <si>
    <t>1869-1927</t>
  </si>
  <si>
    <t>Science China Technological Sciences</t>
  </si>
  <si>
    <t>1869-1900</t>
  </si>
  <si>
    <t>Scientometrics</t>
  </si>
  <si>
    <t>1588-2861</t>
  </si>
  <si>
    <t>Security Journal</t>
  </si>
  <si>
    <t>1743-4645</t>
  </si>
  <si>
    <t>Selecta Mathematica</t>
  </si>
  <si>
    <t>1420-9020</t>
  </si>
  <si>
    <t>SeMA Journal</t>
  </si>
  <si>
    <t>2281-7875</t>
  </si>
  <si>
    <t>Semigroup Forum</t>
  </si>
  <si>
    <t>1432-2137</t>
  </si>
  <si>
    <t>Sensing and Imaging</t>
  </si>
  <si>
    <t>1557-2072</t>
  </si>
  <si>
    <t>Service Business</t>
  </si>
  <si>
    <t>1862-8508</t>
  </si>
  <si>
    <t>Service Oriented Computing and Applications</t>
  </si>
  <si>
    <t>1863-2394</t>
  </si>
  <si>
    <t>Set-Valued and Variational Analysis</t>
  </si>
  <si>
    <t>1877-0541</t>
  </si>
  <si>
    <t>Sex Roles</t>
  </si>
  <si>
    <t>1573-2762</t>
  </si>
  <si>
    <t>Sexuality &amp; Culture</t>
  </si>
  <si>
    <t>1936-4822</t>
  </si>
  <si>
    <t>Sexuality and Disability</t>
  </si>
  <si>
    <t>1573-6717</t>
  </si>
  <si>
    <t>Sexuality Research and Social Policy</t>
  </si>
  <si>
    <t>1553-6610</t>
  </si>
  <si>
    <t>Shock Waves</t>
  </si>
  <si>
    <t>1432-2153</t>
  </si>
  <si>
    <t>Signal, Image and Video Processing</t>
  </si>
  <si>
    <t>1863-1711</t>
  </si>
  <si>
    <t>Silicon</t>
  </si>
  <si>
    <t>1876-9918</t>
  </si>
  <si>
    <t>Skeletal Radiology</t>
  </si>
  <si>
    <t>1432-2161</t>
  </si>
  <si>
    <t>Sleep and Biological Rhythms</t>
  </si>
  <si>
    <t>1479-8425</t>
  </si>
  <si>
    <t>Sleep and Breathing</t>
  </si>
  <si>
    <t>1522-1709</t>
  </si>
  <si>
    <t>Sleep and Vigilance</t>
  </si>
  <si>
    <t>2510-2265</t>
  </si>
  <si>
    <t>Small Business Economics</t>
  </si>
  <si>
    <t>1573-0913</t>
  </si>
  <si>
    <t>Small-scale Forestry</t>
  </si>
  <si>
    <t>1873-7854</t>
  </si>
  <si>
    <t>Smart Grids and Sustainable Energy</t>
  </si>
  <si>
    <t>2199-4706</t>
  </si>
  <si>
    <t>SN Business &amp; Economics</t>
  </si>
  <si>
    <t>2662-9399</t>
  </si>
  <si>
    <t>SN Comprehensive Clinical Medicine</t>
  </si>
  <si>
    <t>2523-8973</t>
  </si>
  <si>
    <t>SN Computer Science</t>
  </si>
  <si>
    <t>2661-8907</t>
  </si>
  <si>
    <t>SN Social Sciences</t>
  </si>
  <si>
    <t>2662-9283</t>
  </si>
  <si>
    <t>Social Choice and Welfare</t>
  </si>
  <si>
    <t>1432-217X</t>
  </si>
  <si>
    <t>Social Indicators Research</t>
  </si>
  <si>
    <t>1573-0921</t>
  </si>
  <si>
    <t>Social Justice Research</t>
  </si>
  <si>
    <t>1573-6725</t>
  </si>
  <si>
    <t>Social Network Analysis and Mining</t>
  </si>
  <si>
    <t>1869-5469</t>
  </si>
  <si>
    <t>Social Psychiatry and Psychiatric Epidemiology</t>
  </si>
  <si>
    <t>1433-9285</t>
  </si>
  <si>
    <t>Social Psychology of Education</t>
  </si>
  <si>
    <t>1573-1928</t>
  </si>
  <si>
    <t>Social Theory &amp; Health</t>
  </si>
  <si>
    <t>1477-822X</t>
  </si>
  <si>
    <t>Society</t>
  </si>
  <si>
    <t>1936-4725</t>
  </si>
  <si>
    <t>Socio-Ecological Practice Research</t>
  </si>
  <si>
    <t>2524-5287</t>
  </si>
  <si>
    <t>Soft Computing</t>
  </si>
  <si>
    <t>1433-7479</t>
  </si>
  <si>
    <t>Software and Systems Modeling</t>
  </si>
  <si>
    <t>1619-1374</t>
  </si>
  <si>
    <t>Software Quality Journal</t>
  </si>
  <si>
    <t>1573-1367</t>
  </si>
  <si>
    <t>Solar Physics</t>
  </si>
  <si>
    <t>1573-093X</t>
  </si>
  <si>
    <t>Sophia</t>
  </si>
  <si>
    <t>1873-930X</t>
  </si>
  <si>
    <t>Spatial Demography</t>
  </si>
  <si>
    <t>2164-7070</t>
  </si>
  <si>
    <t>Spatial Information Research</t>
  </si>
  <si>
    <t>2366-3294</t>
  </si>
  <si>
    <t>Spinal Cord</t>
  </si>
  <si>
    <t>1476-5624</t>
  </si>
  <si>
    <t>Spinal Cord Series and Cases</t>
  </si>
  <si>
    <t>2058-6124</t>
  </si>
  <si>
    <t>Spine Deformity</t>
  </si>
  <si>
    <t>2212-1358</t>
  </si>
  <si>
    <t>Sport Sciences for Health</t>
  </si>
  <si>
    <t>1825-1234</t>
  </si>
  <si>
    <t>Sports Engineering</t>
  </si>
  <si>
    <t>1460-2687</t>
  </si>
  <si>
    <t>Statistical Inference for Stochastic Processes</t>
  </si>
  <si>
    <t>1572-9311</t>
  </si>
  <si>
    <t>Statistical Methods &amp; Applications</t>
  </si>
  <si>
    <t>1613-981X</t>
  </si>
  <si>
    <t>Statistical Papers</t>
  </si>
  <si>
    <t>1613-9798</t>
  </si>
  <si>
    <t>Statistics and Computing</t>
  </si>
  <si>
    <t>1573-1375</t>
  </si>
  <si>
    <t>Statistics in Biosciences</t>
  </si>
  <si>
    <t>1867-1772</t>
  </si>
  <si>
    <t>Stem Cell Reviews and Reports</t>
  </si>
  <si>
    <t>2629-3277</t>
  </si>
  <si>
    <t>Stochastic Environmental Research and Risk Assessment</t>
  </si>
  <si>
    <t>1436-3259</t>
  </si>
  <si>
    <t>Stochastics and Partial Differential Equations: Analysis and Computations</t>
  </si>
  <si>
    <t>2194-041X</t>
  </si>
  <si>
    <t>Structural and Multidisciplinary Optimization</t>
  </si>
  <si>
    <t>1615-1488</t>
  </si>
  <si>
    <t>Structural Chemistry</t>
  </si>
  <si>
    <t>1572-9001</t>
  </si>
  <si>
    <t>Studia Geophysica et Geodaetica</t>
  </si>
  <si>
    <t>1573-1626</t>
  </si>
  <si>
    <t>Studia Logica</t>
  </si>
  <si>
    <t>1572-8730</t>
  </si>
  <si>
    <t>Studies in Comparative International Development</t>
  </si>
  <si>
    <t>1936-6167</t>
  </si>
  <si>
    <t>Studies in East European Thought</t>
  </si>
  <si>
    <t>1573-0948</t>
  </si>
  <si>
    <t>Studies in Philosophy and Education</t>
  </si>
  <si>
    <t>1573-191X</t>
  </si>
  <si>
    <t>Subjectivity</t>
  </si>
  <si>
    <t>1755-635X</t>
  </si>
  <si>
    <t>Sugar Tech</t>
  </si>
  <si>
    <t>0974-0740</t>
  </si>
  <si>
    <t>Supportive Care in Cancer</t>
  </si>
  <si>
    <t>1433-7339</t>
  </si>
  <si>
    <t>Surgery Today</t>
  </si>
  <si>
    <t>1436-2813</t>
  </si>
  <si>
    <t>Surgical and Radiologic Anatomy</t>
  </si>
  <si>
    <t>1279-8517</t>
  </si>
  <si>
    <t>Surgical Endoscopy</t>
  </si>
  <si>
    <t>1432-2218</t>
  </si>
  <si>
    <t>Sustainability Science</t>
  </si>
  <si>
    <t>1862-4057</t>
  </si>
  <si>
    <t>Sustainable Water Resources Management</t>
  </si>
  <si>
    <t>2363-5045</t>
  </si>
  <si>
    <t>Swarm Intelligence</t>
  </si>
  <si>
    <t>1935-3820</t>
  </si>
  <si>
    <t>Symbiosis</t>
  </si>
  <si>
    <t>1878-7665</t>
  </si>
  <si>
    <t>Synthese</t>
  </si>
  <si>
    <t>1573-0964</t>
  </si>
  <si>
    <t>Systematic Parasitology</t>
  </si>
  <si>
    <t>1573-5192</t>
  </si>
  <si>
    <t>Systemic Practice and Action Research</t>
  </si>
  <si>
    <t>1573-9295</t>
  </si>
  <si>
    <t>Systems Microbiology and Biomanufacturing</t>
  </si>
  <si>
    <t>2662-7663</t>
  </si>
  <si>
    <t>Techniques in Coloproctology</t>
  </si>
  <si>
    <t>1128-045X</t>
  </si>
  <si>
    <t>Ceasing publication at end 2023.</t>
  </si>
  <si>
    <t>Technology, Knowledge and Learning</t>
  </si>
  <si>
    <t>2211-1670</t>
  </si>
  <si>
    <t>TechTrends</t>
  </si>
  <si>
    <t>1559-7075</t>
  </si>
  <si>
    <t>Telecommunication Systems</t>
  </si>
  <si>
    <t>1572-9451</t>
  </si>
  <si>
    <t xml:space="preserve">TJ added in 2022 (new 2021 data provided). </t>
  </si>
  <si>
    <t>Tertiary Education and Management</t>
  </si>
  <si>
    <t>1573-1936</t>
  </si>
  <si>
    <t>TEST</t>
  </si>
  <si>
    <t>1863-8260</t>
  </si>
  <si>
    <t>Thalassas: An International Journal of Marine Sciences</t>
  </si>
  <si>
    <t>2366-1674</t>
  </si>
  <si>
    <t>TJ added in 2022 (new 2021 data provided). Provisional 2022 article counts (estimated or anticipated article counts)</t>
  </si>
  <si>
    <t>The AAPS Journal</t>
  </si>
  <si>
    <t>1550-7416</t>
  </si>
  <si>
    <t>The American Sociologist</t>
  </si>
  <si>
    <t>1936-4784</t>
  </si>
  <si>
    <t>The Analysis of Verbal Behavior</t>
  </si>
  <si>
    <t>2196-8926</t>
  </si>
  <si>
    <t>The Annals of Regional Science</t>
  </si>
  <si>
    <t>1432-0592</t>
  </si>
  <si>
    <t>The Asia-Pacific Education Researcher</t>
  </si>
  <si>
    <t>2243-7908</t>
  </si>
  <si>
    <t>The Cerebellum</t>
  </si>
  <si>
    <t>1473-4230</t>
  </si>
  <si>
    <t>The European Journal of Development Research</t>
  </si>
  <si>
    <t>1743-9728</t>
  </si>
  <si>
    <t>The European Journal of Health Economics</t>
  </si>
  <si>
    <t>1618-7601</t>
  </si>
  <si>
    <t>The European Physical Journal A</t>
  </si>
  <si>
    <t>1434-601X</t>
  </si>
  <si>
    <t>The European Physical Journal B</t>
  </si>
  <si>
    <t>1434-6036</t>
  </si>
  <si>
    <t>The European Physical Journal D</t>
  </si>
  <si>
    <t>1434-6079</t>
  </si>
  <si>
    <t>The European Physical Journal E</t>
  </si>
  <si>
    <t>1292-895X</t>
  </si>
  <si>
    <t>The European Physical Journal H</t>
  </si>
  <si>
    <t>2102-6467</t>
  </si>
  <si>
    <t>The European Physical Journal Plus</t>
  </si>
  <si>
    <t>2190-5444</t>
  </si>
  <si>
    <t>The European Physical Journal Special Topics</t>
  </si>
  <si>
    <t>1951-6401</t>
  </si>
  <si>
    <t>The Geneva Papers on Risk and Insurance - Issues and Practice</t>
  </si>
  <si>
    <t>1468-0440</t>
  </si>
  <si>
    <t>The Geneva Risk and Insurance Review</t>
  </si>
  <si>
    <t>1554-9658</t>
  </si>
  <si>
    <t>The Indian Journal of Labour Economics</t>
  </si>
  <si>
    <t>0019-5308</t>
  </si>
  <si>
    <t>The International Journal of Advanced Manufacturing Technology</t>
  </si>
  <si>
    <t>1433-3015</t>
  </si>
  <si>
    <t>The International Journal of Cardiovascular Imaging</t>
  </si>
  <si>
    <t>1573-0743</t>
  </si>
  <si>
    <t>The International Journal of Life Cycle Assessment</t>
  </si>
  <si>
    <t>1614-7502</t>
  </si>
  <si>
    <t>The Journal of Analysis</t>
  </si>
  <si>
    <t>2367-2501</t>
  </si>
  <si>
    <t>The Journal of Antibiotics</t>
  </si>
  <si>
    <t>1881-1469</t>
  </si>
  <si>
    <t>The Journal of Behavioral Health Services &amp; Research</t>
  </si>
  <si>
    <t>1556-3308</t>
  </si>
  <si>
    <t>The Journal of Comparative Germanic Linguistics</t>
  </si>
  <si>
    <t>1572-8552</t>
  </si>
  <si>
    <t>The Journal of East Asian Philosophy</t>
  </si>
  <si>
    <t>2730-5414</t>
  </si>
  <si>
    <t>The Journal of Economic Inequality</t>
  </si>
  <si>
    <t>1573-8701</t>
  </si>
  <si>
    <t>The Journal of Ethics</t>
  </si>
  <si>
    <t>1572-8609</t>
  </si>
  <si>
    <t>The Journal of Frailty &amp; Aging</t>
  </si>
  <si>
    <t>2273-4309</t>
  </si>
  <si>
    <t>The Journal of Geometric Analysis</t>
  </si>
  <si>
    <t>1559-002X</t>
  </si>
  <si>
    <t>The Journal of Membrane Biology</t>
  </si>
  <si>
    <t>1432-1424</t>
  </si>
  <si>
    <t>The journal of nutrition, health &amp; aging</t>
  </si>
  <si>
    <t>1760-4788</t>
  </si>
  <si>
    <t>The Journal of Obstetrics and Gynecology of India</t>
  </si>
  <si>
    <t>0975-6434</t>
  </si>
  <si>
    <t>The Journal of Prevention of Alzheimer's Disease</t>
  </si>
  <si>
    <t>2426-0266</t>
  </si>
  <si>
    <t>The Journal of Real Estate Finance and Economics</t>
  </si>
  <si>
    <t>1573-045X</t>
  </si>
  <si>
    <t>The Journal of Supercomputing</t>
  </si>
  <si>
    <t>1573-0484</t>
  </si>
  <si>
    <t>The Journal of Technology Transfer</t>
  </si>
  <si>
    <t>1573-7047</t>
  </si>
  <si>
    <t>The Journal of the Astronautical Sciences</t>
  </si>
  <si>
    <t>2195-0571</t>
  </si>
  <si>
    <t>The Journal of Value Inquiry</t>
  </si>
  <si>
    <t>1573-0492</t>
  </si>
  <si>
    <t>The Mathematical Intelligencer</t>
  </si>
  <si>
    <t>1866-7414</t>
  </si>
  <si>
    <t>The Nucleus</t>
  </si>
  <si>
    <t>0976-7975</t>
  </si>
  <si>
    <t>The Pharmacogenomics Journal</t>
  </si>
  <si>
    <t>1473-1150</t>
  </si>
  <si>
    <t>The Protein Journal</t>
  </si>
  <si>
    <t>1573-4943</t>
  </si>
  <si>
    <t>The Psychological Record</t>
  </si>
  <si>
    <t>2163-3452</t>
  </si>
  <si>
    <t>The Ramanujan Journal</t>
  </si>
  <si>
    <t>1572-9303</t>
  </si>
  <si>
    <t>The Review of Austrian Economics</t>
  </si>
  <si>
    <t>1573-7128</t>
  </si>
  <si>
    <t>The Review of International Organizations</t>
  </si>
  <si>
    <t>1559-744X</t>
  </si>
  <si>
    <t>The Review of Socionetwork Strategies</t>
  </si>
  <si>
    <t>1867-3236</t>
  </si>
  <si>
    <t>The Science of Nature</t>
  </si>
  <si>
    <t>1432-1904</t>
  </si>
  <si>
    <t>The Urban Review</t>
  </si>
  <si>
    <t>1573-1960</t>
  </si>
  <si>
    <t>The Visual Computer</t>
  </si>
  <si>
    <t>1432-2315</t>
  </si>
  <si>
    <t>The VLDB Journal</t>
  </si>
  <si>
    <t>0949-877X</t>
  </si>
  <si>
    <t>Theoretical and Applied Climatology</t>
  </si>
  <si>
    <t>1434-4483</t>
  </si>
  <si>
    <t>Theoretical and Applied Genetics</t>
  </si>
  <si>
    <t>1432-2242</t>
  </si>
  <si>
    <t>Theoretical and Computational Fluid Dynamics</t>
  </si>
  <si>
    <t>1432-2250</t>
  </si>
  <si>
    <t>Theoretical and Experimental Plant Physiology</t>
  </si>
  <si>
    <t>2197-0025</t>
  </si>
  <si>
    <t>Theoretical Chemistry Accounts</t>
  </si>
  <si>
    <t>1432-2234</t>
  </si>
  <si>
    <t>Theoretical Ecology</t>
  </si>
  <si>
    <t>1874-1746</t>
  </si>
  <si>
    <t>Theoretical Medicine and Bioethics</t>
  </si>
  <si>
    <t>1573-1200</t>
  </si>
  <si>
    <t>Theory and Decision</t>
  </si>
  <si>
    <t>1573-7187</t>
  </si>
  <si>
    <t>Theory and Society</t>
  </si>
  <si>
    <t>1573-7853</t>
  </si>
  <si>
    <t>Theory in Biosciences</t>
  </si>
  <si>
    <t>1611-7530</t>
  </si>
  <si>
    <t>Theory of Computing Systems</t>
  </si>
  <si>
    <t>1433-0490</t>
  </si>
  <si>
    <t>Therapeutic Innovation &amp; Regulatory Science</t>
  </si>
  <si>
    <t>2168-4804</t>
  </si>
  <si>
    <t>Tissue Engineering and Regenerative Medicine</t>
  </si>
  <si>
    <t>2212-5469</t>
  </si>
  <si>
    <t>TOP</t>
  </si>
  <si>
    <t>1863-8279</t>
  </si>
  <si>
    <t>Topics in Catalysis</t>
  </si>
  <si>
    <t>1572-9028</t>
  </si>
  <si>
    <t>Topoi</t>
  </si>
  <si>
    <t>1572-8749</t>
  </si>
  <si>
    <t>Toxicological Research</t>
  </si>
  <si>
    <t>2234-2753</t>
  </si>
  <si>
    <t>Toxicology and Environmental Health Sciences</t>
  </si>
  <si>
    <t>2233-7784</t>
  </si>
  <si>
    <t>Transactions of the Indian Institute of Metals</t>
  </si>
  <si>
    <t>0975-1645</t>
  </si>
  <si>
    <t>Transactions on Electrical and Electronic Materials</t>
  </si>
  <si>
    <t>2092-7592</t>
  </si>
  <si>
    <t>Transformation Groups</t>
  </si>
  <si>
    <t>1531-586X</t>
  </si>
  <si>
    <t>Transgenic Research</t>
  </si>
  <si>
    <t>1573-9368</t>
  </si>
  <si>
    <t>Transition Metal Chemistry</t>
  </si>
  <si>
    <t>1572-901X</t>
  </si>
  <si>
    <t>Translational Stroke Research</t>
  </si>
  <si>
    <t>1868-601X</t>
  </si>
  <si>
    <t>Transport in Porous Media</t>
  </si>
  <si>
    <t>1573-1634</t>
  </si>
  <si>
    <t>Transportation</t>
  </si>
  <si>
    <t>1572-9435</t>
  </si>
  <si>
    <t>Transportation Infrastructure Geotechnology</t>
  </si>
  <si>
    <t>2196-7210</t>
  </si>
  <si>
    <t>Tree Genetics &amp; Genomes</t>
  </si>
  <si>
    <t>1614-2950</t>
  </si>
  <si>
    <t>Trees</t>
  </si>
  <si>
    <t>1432-2285</t>
  </si>
  <si>
    <t>Trends in Organized Crime</t>
  </si>
  <si>
    <t>1936-4830</t>
  </si>
  <si>
    <t>Trends in Psychology</t>
  </si>
  <si>
    <t>2358-1883</t>
  </si>
  <si>
    <t>Tribology Letters</t>
  </si>
  <si>
    <t>1573-2711</t>
  </si>
  <si>
    <t>Tropical Animal Health and Production</t>
  </si>
  <si>
    <t>1573-7438</t>
  </si>
  <si>
    <t>Tropical Ecology</t>
  </si>
  <si>
    <t>2661-8982</t>
  </si>
  <si>
    <t>Tropical Plant Biology</t>
  </si>
  <si>
    <t>1935-9764</t>
  </si>
  <si>
    <t>Tropical Plant Pathology</t>
  </si>
  <si>
    <t>1983-2052</t>
  </si>
  <si>
    <t>Universal Access in the Information Society</t>
  </si>
  <si>
    <t>1615-5297</t>
  </si>
  <si>
    <t>Updates in Surgery</t>
  </si>
  <si>
    <t>2038-3312</t>
  </si>
  <si>
    <t>URBAN DESIGN International</t>
  </si>
  <si>
    <t>1468-4519</t>
  </si>
  <si>
    <t>Urban Ecosystems</t>
  </si>
  <si>
    <t>1573-1642</t>
  </si>
  <si>
    <t>Urban Forum</t>
  </si>
  <si>
    <t>1874-6330</t>
  </si>
  <si>
    <t>Urolithiasis</t>
  </si>
  <si>
    <t>2194-7236</t>
  </si>
  <si>
    <t>User Modeling and User-Adapted Interaction</t>
  </si>
  <si>
    <t>1573-1391</t>
  </si>
  <si>
    <t>Vegetation History and Archaeobotany</t>
  </si>
  <si>
    <t>1617-6278</t>
  </si>
  <si>
    <t>Vegetos</t>
  </si>
  <si>
    <t>2229-4473</t>
  </si>
  <si>
    <t>Veterinary Research Communications</t>
  </si>
  <si>
    <t>1573-7446</t>
  </si>
  <si>
    <t>Vietnam Journal of Mathematics</t>
  </si>
  <si>
    <t>2305-2228</t>
  </si>
  <si>
    <t>Virchows Archiv</t>
  </si>
  <si>
    <t>1432-2307</t>
  </si>
  <si>
    <t>Virologica Sinica</t>
  </si>
  <si>
    <t>1995-820X</t>
  </si>
  <si>
    <t>Virtual Reality</t>
  </si>
  <si>
    <t>1434-9957</t>
  </si>
  <si>
    <t>Virus Genes</t>
  </si>
  <si>
    <t>1572-994X</t>
  </si>
  <si>
    <t>VirusDisease</t>
  </si>
  <si>
    <t>2347-3517</t>
  </si>
  <si>
    <t>Vocations and Learning</t>
  </si>
  <si>
    <t>1874-7868</t>
  </si>
  <si>
    <t>VOLUNTAS: International Journal of Voluntary and Nonprofit Organizations</t>
  </si>
  <si>
    <t>1573-7888</t>
  </si>
  <si>
    <t>Waste and Biomass Valorization</t>
  </si>
  <si>
    <t>1877-265X</t>
  </si>
  <si>
    <t>Waste Disposal &amp; Sustainable Energy</t>
  </si>
  <si>
    <t>2524-7891</t>
  </si>
  <si>
    <t>Water Conservation Science and Engineering</t>
  </si>
  <si>
    <t>2364-5687</t>
  </si>
  <si>
    <t>Water History</t>
  </si>
  <si>
    <t>1877-7244</t>
  </si>
  <si>
    <t>Water Resources Management</t>
  </si>
  <si>
    <t>1573-1650</t>
  </si>
  <si>
    <t>Water Waves</t>
  </si>
  <si>
    <t>2523-3688</t>
  </si>
  <si>
    <t>Water, Air, &amp; Soil Pollution</t>
  </si>
  <si>
    <t>1573-2932</t>
  </si>
  <si>
    <t>Welding in the World</t>
  </si>
  <si>
    <t>1878-6669</t>
  </si>
  <si>
    <t>Wetlands</t>
  </si>
  <si>
    <t>1943-6246</t>
  </si>
  <si>
    <t>Wetlands Ecology and Management</t>
  </si>
  <si>
    <t>1572-9834</t>
  </si>
  <si>
    <t>Wireless Networks</t>
  </si>
  <si>
    <t>1572-8196</t>
  </si>
  <si>
    <t>Wireless Personal Communications</t>
  </si>
  <si>
    <t>1572-834X</t>
  </si>
  <si>
    <t>WMU Journal of Maritime Affairs</t>
  </si>
  <si>
    <t>1654-1642</t>
  </si>
  <si>
    <t>Wood Science and Technology</t>
  </si>
  <si>
    <t>1432-5225</t>
  </si>
  <si>
    <t>World Journal of Microbiology and Biotechnology</t>
  </si>
  <si>
    <t>1573-0972</t>
  </si>
  <si>
    <t>World Journal of Pediatrics</t>
  </si>
  <si>
    <t>1867-0687</t>
  </si>
  <si>
    <t>World Journal of Surgery</t>
  </si>
  <si>
    <t>1432-2323</t>
  </si>
  <si>
    <t>World Journal of Urology</t>
  </si>
  <si>
    <t>1433-8726</t>
  </si>
  <si>
    <t>World Wide Web</t>
  </si>
  <si>
    <t>1573-1413</t>
  </si>
  <si>
    <t>ZDM – Mathematics Education</t>
  </si>
  <si>
    <t>1863-9704</t>
  </si>
  <si>
    <t>Zeitschrift für angewandte Mathematik und Physik</t>
  </si>
  <si>
    <t>1420-9039</t>
  </si>
  <si>
    <t>Zoomorphology</t>
  </si>
  <si>
    <t>1432-234X</t>
  </si>
  <si>
    <t>Wageningen Academic</t>
  </si>
  <si>
    <t>Beneficial Microbes</t>
  </si>
  <si>
    <t>1876-2891</t>
  </si>
  <si>
    <t>Comparative Exercise Physiology</t>
  </si>
  <si>
    <t>1755-2559</t>
  </si>
  <si>
    <t>Journal of Insects as Food and Feed</t>
  </si>
  <si>
    <t>2352-4588</t>
  </si>
  <si>
    <t>World Mycotoxin Journal</t>
  </si>
  <si>
    <t>1875-0796</t>
  </si>
  <si>
    <t>World Scientific</t>
  </si>
  <si>
    <t>Functional Materials Letters</t>
  </si>
  <si>
    <t>1793-7213</t>
  </si>
  <si>
    <t>Journal of Mechanics in Medicine and Biology</t>
  </si>
  <si>
    <t>1793-6810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</si>
</sst>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_);_(* \(#,##0.0\);_(* &quot;-&quot;??_);_(@_)"/>
    <numFmt numFmtId="165" formatCode="_(* #,##0_);_(* \(#,##0\);_(* &quot;-&quot;??_);_(@_)"/>
    <numFmt numFmtId="166" formatCode="0.0"/>
  </numFmts>
  <fonts count="27">
    <font>
      <sz val="11"/>
      <color theme="1"/>
      <name val="Calibri"/>
      <scheme val="minor"/>
    </font>
    <font>
      <sz val="11"/>
      <color theme="1"/>
      <name val="Calibri"/>
      <family val="2"/>
    </font>
    <font>
      <sz val="11"/>
      <name val="Calibri"/>
      <family val="2"/>
    </font>
    <font>
      <b/>
      <sz val="11"/>
      <color theme="1"/>
      <name val="Calibri"/>
      <family val="2"/>
    </font>
    <font>
      <b/>
      <sz val="11"/>
      <color theme="0"/>
      <name val="Calibri"/>
      <family val="2"/>
    </font>
    <font>
      <b/>
      <sz val="11"/>
      <color rgb="FF0C0C0C"/>
      <name val="Calibri"/>
      <family val="2"/>
    </font>
    <font>
      <strike/>
      <sz val="11"/>
      <color theme="1"/>
      <name val="Calibri"/>
      <family val="2"/>
    </font>
    <font>
      <strike/>
      <sz val="11"/>
      <color rgb="FF1A1A1A"/>
      <name val="Calibri"/>
      <family val="2"/>
    </font>
    <font>
      <sz val="11"/>
      <color rgb="FF1A1A1A"/>
      <name val="Calibri"/>
      <family val="2"/>
    </font>
    <font>
      <sz val="11"/>
      <name val="Calibri"/>
      <family val="2"/>
      <scheme val="minor"/>
    </font>
    <font>
      <sz val="11"/>
      <color rgb="FF000000"/>
      <name val="Calibri Light"/>
      <family val="2"/>
    </font>
    <font>
      <sz val="10"/>
      <color rgb="FF000000"/>
      <name val="Calibri"/>
      <family val="2"/>
      <scheme val="minor"/>
    </font>
    <font>
      <sz val="11"/>
      <color rgb="FF1A1A1A"/>
      <name val="Calibri"/>
      <family val="2"/>
      <scheme val="minor"/>
    </font>
    <font>
      <sz val="11"/>
      <color rgb="FF000000"/>
      <name val="Calibri"/>
      <family val="2"/>
      <scheme val="minor"/>
    </font>
    <font>
      <sz val="11"/>
      <color theme="1"/>
      <name val="Calibri"/>
      <scheme val="minor"/>
    </font>
    <font>
      <sz val="11"/>
      <color rgb="FFFF0000"/>
      <name val="Calibri"/>
      <family val="2"/>
      <scheme val="minor"/>
    </font>
    <font>
      <sz val="11"/>
      <color theme="1"/>
      <name val="Calibri"/>
    </font>
    <font>
      <sz val="11"/>
      <color rgb="FF000000"/>
      <name val="Calibri"/>
    </font>
    <font>
      <sz val="11"/>
      <color rgb="FF333333"/>
      <name val="Calibri"/>
      <family val="2"/>
    </font>
    <font>
      <b/>
      <sz val="11"/>
      <color rgb="FF333333"/>
      <name val="Calibri"/>
      <family val="2"/>
      <scheme val="major"/>
    </font>
    <font>
      <strike/>
      <sz val="11"/>
      <color theme="1"/>
      <name val="Calibri"/>
      <family val="2"/>
      <scheme val="minor"/>
    </font>
    <font>
      <strike/>
      <sz val="11"/>
      <name val="Calibri"/>
      <family val="2"/>
      <scheme val="minor"/>
    </font>
    <font>
      <strike/>
      <sz val="11"/>
      <color rgb="FF1A1A1A"/>
      <name val="Calibri"/>
      <family val="2"/>
      <scheme val="minor"/>
    </font>
    <font>
      <sz val="11"/>
      <color rgb="FF333132"/>
      <name val="Calibri"/>
    </font>
    <font>
      <i/>
      <sz val="11"/>
      <color theme="1"/>
      <name val="Calibri"/>
      <family val="2"/>
      <scheme val="minor"/>
    </font>
    <font>
      <i/>
      <sz val="11"/>
      <color rgb="FF333132"/>
      <name val="Calibri"/>
      <family val="2"/>
      <scheme val="minor"/>
    </font>
    <font>
      <sz val="11"/>
      <color rgb="FF333132"/>
      <name val="Calibri"/>
      <family val="2"/>
    </font>
  </fonts>
  <fills count="22">
    <fill>
      <patternFill patternType="none"/>
    </fill>
    <fill>
      <patternFill patternType="gray125"/>
    </fill>
    <fill>
      <patternFill patternType="solid">
        <fgColor theme="0"/>
        <bgColor theme="0"/>
      </patternFill>
    </fill>
    <fill>
      <patternFill patternType="solid">
        <fgColor rgb="FFD0CECE"/>
        <bgColor rgb="FFD0CECE"/>
      </patternFill>
    </fill>
    <fill>
      <patternFill patternType="solid">
        <fgColor rgb="FFFCE4D6"/>
        <bgColor rgb="FFFCE4D6"/>
      </patternFill>
    </fill>
    <fill>
      <patternFill patternType="solid">
        <fgColor rgb="FFD9E1F2"/>
        <bgColor rgb="FFD9E1F2"/>
      </patternFill>
    </fill>
    <fill>
      <patternFill patternType="solid">
        <fgColor rgb="FF877552"/>
        <bgColor rgb="FF877552"/>
      </patternFill>
    </fill>
    <fill>
      <patternFill patternType="solid">
        <fgColor theme="8"/>
        <bgColor theme="8"/>
      </patternFill>
    </fill>
    <fill>
      <patternFill patternType="solid">
        <fgColor rgb="FFCAED4A"/>
        <bgColor rgb="FFCAED4A"/>
      </patternFill>
    </fill>
    <fill>
      <patternFill patternType="solid">
        <fgColor rgb="FFE7E6E6"/>
        <bgColor rgb="FFE7E6E6"/>
      </patternFill>
    </fill>
    <fill>
      <patternFill patternType="solid">
        <fgColor rgb="FFF4B083"/>
        <bgColor rgb="FFF4B083"/>
      </patternFill>
    </fill>
    <fill>
      <patternFill patternType="solid">
        <fgColor rgb="FF5B9BD5"/>
        <bgColor rgb="FF5B9BD5"/>
      </patternFill>
    </fill>
    <fill>
      <patternFill patternType="solid">
        <fgColor rgb="FFFBE4D5"/>
        <bgColor rgb="FFFBE4D5"/>
      </patternFill>
    </fill>
    <fill>
      <patternFill patternType="solid">
        <fgColor rgb="FFFFFFFF"/>
        <bgColor rgb="FFFFFFFF"/>
      </patternFill>
    </fill>
    <fill>
      <patternFill patternType="solid">
        <fgColor rgb="FFFFFFFF"/>
        <bgColor rgb="FF000000"/>
      </patternFill>
    </fill>
    <fill>
      <patternFill patternType="solid">
        <fgColor rgb="FFFCE4D6"/>
        <bgColor rgb="FF000000"/>
      </patternFill>
    </fill>
    <fill>
      <patternFill patternType="solid">
        <fgColor rgb="FFD0CECE"/>
        <bgColor rgb="FF000000"/>
      </patternFill>
    </fill>
    <fill>
      <patternFill patternType="solid">
        <fgColor rgb="FFD0CECE"/>
        <bgColor indexed="64"/>
      </patternFill>
    </fill>
    <fill>
      <patternFill patternType="solid">
        <fgColor theme="5" tint="0.79998168889431442"/>
        <bgColor indexed="64"/>
      </patternFill>
    </fill>
    <fill>
      <patternFill patternType="solid">
        <fgColor theme="0"/>
        <bgColor indexed="64"/>
      </patternFill>
    </fill>
    <fill>
      <patternFill patternType="solid">
        <fgColor rgb="FFFFFFFF"/>
        <bgColor indexed="64"/>
      </patternFill>
    </fill>
    <fill>
      <patternFill patternType="solid">
        <fgColor rgb="FF00B050"/>
        <bgColor indexed="64"/>
      </patternFill>
    </fill>
  </fills>
  <borders count="23">
    <border>
      <left/>
      <right/>
      <top/>
      <bottom/>
      <diagonal/>
    </border>
    <border>
      <left/>
      <right/>
      <top/>
      <bottom/>
      <diagonal/>
    </border>
    <border>
      <left/>
      <right/>
      <top/>
      <bottom style="dotted">
        <color rgb="FF3F3F3F"/>
      </bottom>
      <diagonal/>
    </border>
    <border>
      <left style="dotted">
        <color rgb="FF3F3F3F"/>
      </left>
      <right style="dotted">
        <color rgb="FF3F3F3F"/>
      </right>
      <top style="dotted">
        <color rgb="FF3F3F3F"/>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BFBFBF"/>
      </left>
      <right style="medium">
        <color rgb="FFBFBFBF"/>
      </right>
      <top style="medium">
        <color rgb="FFBFBFBF"/>
      </top>
      <bottom style="medium">
        <color rgb="FFBFBFBF"/>
      </bottom>
      <diagonal/>
    </border>
    <border>
      <left/>
      <right style="thin">
        <color rgb="FF000000"/>
      </right>
      <top/>
      <bottom/>
      <diagonal/>
    </border>
    <border>
      <left style="hair">
        <color rgb="FF808080"/>
      </left>
      <right style="hair">
        <color rgb="FF808080"/>
      </right>
      <top/>
      <bottom style="hair">
        <color rgb="FF808080"/>
      </bottom>
      <diagonal/>
    </border>
    <border>
      <left style="hair">
        <color rgb="FF808080"/>
      </left>
      <right style="hair">
        <color rgb="FF808080"/>
      </right>
      <top style="hair">
        <color rgb="FF808080"/>
      </top>
      <bottom style="hair">
        <color rgb="FF808080"/>
      </bottom>
      <diagonal/>
    </border>
    <border>
      <left style="medium">
        <color rgb="FFBFBFBF"/>
      </left>
      <right/>
      <top/>
      <bottom style="medium">
        <color rgb="FFBFBFBF"/>
      </bottom>
      <diagonal/>
    </border>
    <border>
      <left/>
      <right style="hair">
        <color rgb="FF808080"/>
      </right>
      <top/>
      <bottom style="medium">
        <color rgb="FFBFBFBF"/>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hair">
        <color theme="1" tint="0.499984740745262"/>
      </left>
      <right style="hair">
        <color theme="1" tint="0.499984740745262"/>
      </right>
      <top/>
      <bottom style="hair">
        <color theme="1" tint="0.499984740745262"/>
      </bottom>
      <diagonal/>
    </border>
    <border>
      <left style="medium">
        <color theme="0" tint="-0.24994659260841701"/>
      </left>
      <right style="medium">
        <color theme="0" tint="-0.24994659260841701"/>
      </right>
      <top style="medium">
        <color theme="0" tint="-0.24994659260841701"/>
      </top>
      <bottom/>
      <diagonal/>
    </border>
    <border>
      <left/>
      <right style="hair">
        <color theme="1" tint="0.499984740745262"/>
      </right>
      <top style="hair">
        <color theme="1" tint="0.499984740745262"/>
      </top>
      <bottom style="hair">
        <color theme="1" tint="0.4999847407452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9" fontId="14" fillId="0" borderId="0" applyFont="0" applyFill="0" applyBorder="0" applyAlignment="0" applyProtection="0"/>
    <xf numFmtId="43" fontId="14" fillId="0" borderId="0" applyFont="0" applyFill="0" applyBorder="0" applyAlignment="0" applyProtection="0"/>
  </cellStyleXfs>
  <cellXfs count="258">
    <xf numFmtId="0" fontId="0" fillId="0" borderId="0" xfId="0"/>
    <xf numFmtId="0" fontId="5" fillId="0" borderId="3" xfId="0" applyFont="1" applyBorder="1" applyAlignment="1">
      <alignment vertical="top" wrapText="1"/>
    </xf>
    <xf numFmtId="0" fontId="1" fillId="2" borderId="4" xfId="0" applyFont="1" applyFill="1" applyBorder="1" applyAlignment="1">
      <alignment vertical="top" wrapText="1"/>
    </xf>
    <xf numFmtId="0" fontId="6" fillId="0" borderId="5" xfId="0" applyFont="1" applyBorder="1"/>
    <xf numFmtId="0" fontId="6" fillId="0" borderId="4" xfId="0" applyFont="1" applyBorder="1"/>
    <xf numFmtId="0" fontId="6" fillId="0" borderId="4" xfId="0" applyFont="1" applyBorder="1" applyAlignment="1">
      <alignment horizontal="right"/>
    </xf>
    <xf numFmtId="9" fontId="7" fillId="0" borderId="4" xfId="0" applyNumberFormat="1" applyFont="1" applyBorder="1" applyAlignment="1">
      <alignment horizontal="right" vertical="center" wrapText="1"/>
    </xf>
    <xf numFmtId="1" fontId="1" fillId="2" borderId="4" xfId="0" applyNumberFormat="1" applyFont="1" applyFill="1" applyBorder="1" applyAlignment="1">
      <alignment vertical="top" wrapText="1"/>
    </xf>
    <xf numFmtId="9" fontId="6" fillId="12" borderId="4" xfId="0" applyNumberFormat="1" applyFont="1" applyFill="1" applyBorder="1" applyAlignment="1">
      <alignment vertical="top" wrapText="1"/>
    </xf>
    <xf numFmtId="9" fontId="6" fillId="12" borderId="4" xfId="0" applyNumberFormat="1" applyFont="1" applyFill="1" applyBorder="1"/>
    <xf numFmtId="9" fontId="6" fillId="3" borderId="4" xfId="0" applyNumberFormat="1" applyFont="1" applyFill="1" applyBorder="1" applyAlignment="1">
      <alignment vertical="top" wrapText="1"/>
    </xf>
    <xf numFmtId="1" fontId="1" fillId="2" borderId="4" xfId="0" applyNumberFormat="1" applyFont="1" applyFill="1" applyBorder="1" applyAlignment="1">
      <alignment wrapText="1"/>
    </xf>
    <xf numFmtId="0" fontId="1" fillId="0" borderId="5" xfId="0" applyFont="1" applyBorder="1"/>
    <xf numFmtId="0" fontId="1" fillId="0" borderId="4" xfId="0" applyFont="1" applyBorder="1"/>
    <xf numFmtId="0" fontId="1" fillId="0" borderId="4" xfId="0" applyFont="1" applyBorder="1" applyAlignment="1">
      <alignment horizontal="right"/>
    </xf>
    <xf numFmtId="9" fontId="8" fillId="0" borderId="4" xfId="0" applyNumberFormat="1" applyFont="1" applyBorder="1" applyAlignment="1">
      <alignment horizontal="right" vertical="center" wrapText="1"/>
    </xf>
    <xf numFmtId="9" fontId="1" fillId="12" borderId="4" xfId="0" applyNumberFormat="1" applyFont="1" applyFill="1" applyBorder="1" applyAlignment="1">
      <alignment vertical="top" wrapText="1"/>
    </xf>
    <xf numFmtId="9" fontId="1" fillId="12" borderId="4" xfId="0" applyNumberFormat="1" applyFont="1" applyFill="1" applyBorder="1"/>
    <xf numFmtId="9" fontId="1" fillId="3" borderId="4" xfId="0" applyNumberFormat="1" applyFont="1" applyFill="1" applyBorder="1" applyAlignment="1">
      <alignment vertical="top" wrapText="1"/>
    </xf>
    <xf numFmtId="9" fontId="1" fillId="2" borderId="4" xfId="0" applyNumberFormat="1" applyFont="1" applyFill="1" applyBorder="1" applyAlignment="1">
      <alignment vertical="top" wrapText="1"/>
    </xf>
    <xf numFmtId="0" fontId="1" fillId="0" borderId="5" xfId="0" applyFont="1" applyBorder="1" applyAlignment="1">
      <alignment vertical="top"/>
    </xf>
    <xf numFmtId="0" fontId="6" fillId="2" borderId="4" xfId="0" applyFont="1" applyFill="1" applyBorder="1" applyAlignment="1">
      <alignment vertical="top" wrapText="1"/>
    </xf>
    <xf numFmtId="9" fontId="6" fillId="2" borderId="4" xfId="0" applyNumberFormat="1" applyFont="1" applyFill="1" applyBorder="1" applyAlignment="1">
      <alignment vertical="top" wrapText="1"/>
    </xf>
    <xf numFmtId="9" fontId="1" fillId="0" borderId="4" xfId="0" applyNumberFormat="1" applyFont="1" applyBorder="1"/>
    <xf numFmtId="0" fontId="1" fillId="0" borderId="6" xfId="0" applyFont="1" applyBorder="1"/>
    <xf numFmtId="0" fontId="1" fillId="0" borderId="7" xfId="0" applyFont="1" applyBorder="1"/>
    <xf numFmtId="0" fontId="1" fillId="2" borderId="1" xfId="0" applyFont="1" applyFill="1" applyBorder="1" applyAlignment="1">
      <alignment vertical="top" wrapText="1"/>
    </xf>
    <xf numFmtId="0" fontId="1" fillId="2" borderId="5" xfId="0" applyFont="1" applyFill="1" applyBorder="1" applyAlignment="1">
      <alignment vertical="top" wrapText="1"/>
    </xf>
    <xf numFmtId="0" fontId="4" fillId="7" borderId="1" xfId="0" applyFont="1" applyFill="1" applyBorder="1" applyAlignment="1">
      <alignment horizontal="left" vertical="top" wrapText="1"/>
    </xf>
    <xf numFmtId="0" fontId="1" fillId="2" borderId="9" xfId="0" applyFont="1" applyFill="1" applyBorder="1" applyAlignment="1">
      <alignment vertical="top" wrapText="1"/>
    </xf>
    <xf numFmtId="0" fontId="11" fillId="0" borderId="4" xfId="0" applyFont="1" applyBorder="1" applyAlignment="1">
      <alignment horizontal="center" vertical="center"/>
    </xf>
    <xf numFmtId="0" fontId="9" fillId="0" borderId="4" xfId="0" applyFont="1" applyBorder="1" applyAlignment="1">
      <alignment horizontal="right"/>
    </xf>
    <xf numFmtId="9" fontId="12" fillId="0" borderId="4" xfId="0" applyNumberFormat="1" applyFont="1" applyBorder="1" applyAlignment="1">
      <alignment horizontal="right" vertical="center" wrapText="1"/>
    </xf>
    <xf numFmtId="0" fontId="13" fillId="14" borderId="4" xfId="0" applyFont="1" applyFill="1" applyBorder="1" applyAlignment="1">
      <alignment vertical="top" wrapText="1"/>
    </xf>
    <xf numFmtId="9" fontId="13" fillId="15" borderId="4" xfId="0" applyNumberFormat="1" applyFont="1" applyFill="1" applyBorder="1" applyAlignment="1">
      <alignment vertical="top" wrapText="1"/>
    </xf>
    <xf numFmtId="0" fontId="13" fillId="15" borderId="4" xfId="0" applyFont="1" applyFill="1" applyBorder="1"/>
    <xf numFmtId="0" fontId="13" fillId="16" borderId="4" xfId="0" applyFont="1" applyFill="1" applyBorder="1" applyAlignment="1">
      <alignment vertical="top" wrapText="1"/>
    </xf>
    <xf numFmtId="0" fontId="13" fillId="14" borderId="4" xfId="0" applyFont="1" applyFill="1" applyBorder="1" applyAlignment="1">
      <alignment wrapText="1"/>
    </xf>
    <xf numFmtId="9" fontId="12" fillId="14" borderId="4" xfId="0" applyNumberFormat="1" applyFont="1" applyFill="1" applyBorder="1" applyAlignment="1">
      <alignment horizontal="right" vertical="center" wrapText="1"/>
    </xf>
    <xf numFmtId="9" fontId="13" fillId="16" borderId="4" xfId="0" applyNumberFormat="1" applyFont="1" applyFill="1" applyBorder="1" applyAlignment="1">
      <alignment vertical="top" wrapText="1"/>
    </xf>
    <xf numFmtId="0" fontId="13" fillId="0" borderId="4" xfId="0" applyFont="1" applyBorder="1"/>
    <xf numFmtId="0" fontId="13" fillId="15" borderId="4" xfId="0" applyFont="1" applyFill="1" applyBorder="1" applyAlignment="1">
      <alignment vertical="top" wrapText="1"/>
    </xf>
    <xf numFmtId="9" fontId="13" fillId="14" borderId="4" xfId="0" applyNumberFormat="1" applyFont="1" applyFill="1" applyBorder="1" applyAlignment="1">
      <alignment vertical="top" wrapText="1"/>
    </xf>
    <xf numFmtId="1" fontId="1" fillId="0" borderId="4" xfId="0" applyNumberFormat="1" applyFont="1" applyBorder="1" applyAlignment="1">
      <alignment wrapText="1"/>
    </xf>
    <xf numFmtId="0" fontId="13" fillId="14" borderId="1" xfId="0" applyFont="1" applyFill="1" applyBorder="1" applyAlignment="1">
      <alignment vertical="top" wrapText="1"/>
    </xf>
    <xf numFmtId="0" fontId="0" fillId="0" borderId="0" xfId="0" applyAlignment="1">
      <alignment wrapText="1"/>
    </xf>
    <xf numFmtId="0" fontId="4" fillId="6" borderId="1" xfId="0" applyFont="1" applyFill="1" applyBorder="1" applyAlignment="1">
      <alignment horizontal="center" vertical="top" wrapText="1"/>
    </xf>
    <xf numFmtId="0" fontId="4" fillId="7" borderId="1" xfId="0" applyFont="1" applyFill="1" applyBorder="1" applyAlignment="1">
      <alignment horizontal="left" wrapText="1"/>
    </xf>
    <xf numFmtId="0" fontId="5" fillId="8" borderId="3" xfId="0" applyFont="1" applyFill="1" applyBorder="1" applyAlignment="1">
      <alignment vertical="top" wrapText="1"/>
    </xf>
    <xf numFmtId="0" fontId="5" fillId="9" borderId="3" xfId="0" applyFont="1" applyFill="1" applyBorder="1" applyAlignment="1">
      <alignment vertical="top" wrapText="1"/>
    </xf>
    <xf numFmtId="0" fontId="5" fillId="10" borderId="3" xfId="0" applyFont="1" applyFill="1" applyBorder="1" applyAlignment="1">
      <alignment vertical="top" wrapText="1"/>
    </xf>
    <xf numFmtId="0" fontId="5" fillId="11" borderId="3" xfId="0" applyFont="1" applyFill="1" applyBorder="1" applyAlignment="1">
      <alignment vertical="top" wrapText="1"/>
    </xf>
    <xf numFmtId="0" fontId="5" fillId="2" borderId="3" xfId="0" applyFont="1" applyFill="1" applyBorder="1" applyAlignment="1">
      <alignment vertical="top" wrapText="1"/>
    </xf>
    <xf numFmtId="0" fontId="1" fillId="2" borderId="7" xfId="0" applyFont="1" applyFill="1" applyBorder="1" applyAlignment="1">
      <alignment vertical="top" wrapText="1"/>
    </xf>
    <xf numFmtId="1" fontId="1" fillId="2" borderId="7" xfId="0" applyNumberFormat="1" applyFont="1" applyFill="1" applyBorder="1" applyAlignment="1">
      <alignment vertical="top" wrapText="1"/>
    </xf>
    <xf numFmtId="9" fontId="1" fillId="12" borderId="7" xfId="0" applyNumberFormat="1" applyFont="1" applyFill="1" applyBorder="1" applyAlignment="1">
      <alignment vertical="top" wrapText="1"/>
    </xf>
    <xf numFmtId="9" fontId="1" fillId="12" borderId="7" xfId="0" applyNumberFormat="1" applyFont="1" applyFill="1" applyBorder="1"/>
    <xf numFmtId="9" fontId="1" fillId="3" borderId="7" xfId="0" applyNumberFormat="1" applyFont="1" applyFill="1" applyBorder="1" applyAlignment="1">
      <alignment vertical="top" wrapText="1"/>
    </xf>
    <xf numFmtId="0" fontId="15" fillId="0" borderId="0" xfId="0" applyFont="1"/>
    <xf numFmtId="0" fontId="1" fillId="19" borderId="16" xfId="0" applyFont="1" applyFill="1" applyBorder="1" applyAlignment="1">
      <alignment vertical="top" wrapText="1"/>
    </xf>
    <xf numFmtId="9" fontId="12" fillId="0" borderId="17" xfId="0" applyNumberFormat="1" applyFont="1" applyBorder="1" applyAlignment="1">
      <alignment horizontal="right" vertical="center" wrapText="1"/>
    </xf>
    <xf numFmtId="0" fontId="0" fillId="19" borderId="16" xfId="0" applyFill="1" applyBorder="1" applyAlignment="1">
      <alignment vertical="top" wrapText="1"/>
    </xf>
    <xf numFmtId="9" fontId="0" fillId="17" borderId="16" xfId="1" applyFont="1" applyFill="1" applyBorder="1" applyAlignment="1">
      <alignment vertical="top" wrapText="1"/>
    </xf>
    <xf numFmtId="9" fontId="12" fillId="20" borderId="17" xfId="0" applyNumberFormat="1" applyFont="1" applyFill="1" applyBorder="1" applyAlignment="1">
      <alignment horizontal="right" vertical="center" wrapText="1"/>
    </xf>
    <xf numFmtId="0" fontId="0" fillId="19" borderId="0" xfId="0" applyFill="1" applyAlignment="1">
      <alignment vertical="top" wrapText="1"/>
    </xf>
    <xf numFmtId="0" fontId="9" fillId="0" borderId="17" xfId="0" applyFont="1" applyBorder="1" applyAlignment="1">
      <alignment horizontal="right"/>
    </xf>
    <xf numFmtId="9" fontId="0" fillId="18" borderId="18" xfId="0" applyNumberFormat="1" applyFill="1" applyBorder="1" applyAlignment="1">
      <alignment vertical="top" wrapText="1"/>
    </xf>
    <xf numFmtId="9" fontId="0" fillId="18" borderId="18" xfId="0" applyNumberFormat="1" applyFill="1" applyBorder="1"/>
    <xf numFmtId="0" fontId="0" fillId="19" borderId="16" xfId="0" applyFill="1" applyBorder="1" applyAlignment="1">
      <alignment wrapText="1"/>
    </xf>
    <xf numFmtId="0" fontId="0" fillId="0" borderId="17" xfId="0" applyBorder="1"/>
    <xf numFmtId="0" fontId="0" fillId="19" borderId="0" xfId="0" applyFill="1" applyAlignment="1">
      <alignment horizontal="left" vertical="top" wrapText="1"/>
    </xf>
    <xf numFmtId="2" fontId="0" fillId="19" borderId="16" xfId="0" applyNumberFormat="1" applyFill="1" applyBorder="1" applyAlignment="1">
      <alignment vertical="top" wrapText="1"/>
    </xf>
    <xf numFmtId="0" fontId="26" fillId="0" borderId="15" xfId="0" applyFont="1" applyBorder="1" applyAlignment="1">
      <alignment vertical="top" wrapText="1"/>
    </xf>
    <xf numFmtId="0" fontId="1" fillId="19" borderId="15" xfId="0" applyFont="1" applyFill="1" applyBorder="1" applyAlignment="1">
      <alignment vertical="top" wrapText="1"/>
    </xf>
    <xf numFmtId="0" fontId="26" fillId="0" borderId="15" xfId="0" applyFont="1" applyBorder="1"/>
    <xf numFmtId="2" fontId="0" fillId="19" borderId="16" xfId="0" applyNumberFormat="1" applyFill="1" applyBorder="1" applyAlignment="1">
      <alignment wrapText="1"/>
    </xf>
    <xf numFmtId="0" fontId="9" fillId="0" borderId="17" xfId="0" applyFont="1" applyBorder="1" applyAlignment="1">
      <alignment horizontal="right" vertical="center"/>
    </xf>
    <xf numFmtId="0" fontId="0" fillId="19" borderId="16" xfId="0" applyFill="1" applyBorder="1" applyAlignment="1">
      <alignment horizontal="right" vertical="center" wrapText="1"/>
    </xf>
    <xf numFmtId="0" fontId="0" fillId="0" borderId="16" xfId="0" applyBorder="1" applyAlignment="1">
      <alignment horizontal="right" vertical="center" wrapText="1"/>
    </xf>
    <xf numFmtId="9" fontId="0" fillId="18" borderId="18" xfId="0" applyNumberFormat="1" applyFill="1" applyBorder="1" applyAlignment="1">
      <alignment horizontal="right" vertical="center" wrapText="1"/>
    </xf>
    <xf numFmtId="9" fontId="15" fillId="17" borderId="16" xfId="1" applyFont="1" applyFill="1" applyBorder="1" applyAlignment="1">
      <alignment vertical="top" wrapText="1"/>
    </xf>
    <xf numFmtId="0" fontId="0" fillId="0" borderId="5" xfId="0" applyBorder="1"/>
    <xf numFmtId="0" fontId="1" fillId="2" borderId="0" xfId="0" applyFont="1" applyFill="1" applyAlignment="1">
      <alignment vertical="top" wrapText="1"/>
    </xf>
    <xf numFmtId="0" fontId="13" fillId="0" borderId="5" xfId="0" applyFont="1" applyBorder="1"/>
    <xf numFmtId="0" fontId="1" fillId="0" borderId="8" xfId="0" applyFont="1" applyBorder="1"/>
    <xf numFmtId="0" fontId="10" fillId="0" borderId="5" xfId="0" applyFont="1" applyBorder="1" applyAlignment="1">
      <alignment horizontal="left" vertical="center"/>
    </xf>
    <xf numFmtId="0" fontId="1" fillId="0" borderId="0" xfId="0" applyFont="1"/>
    <xf numFmtId="0" fontId="16" fillId="0" borderId="5" xfId="0" applyFont="1" applyBorder="1"/>
    <xf numFmtId="0" fontId="1" fillId="0" borderId="15" xfId="0" applyFont="1" applyBorder="1"/>
    <xf numFmtId="0" fontId="6" fillId="0" borderId="15" xfId="0" applyFont="1" applyBorder="1"/>
    <xf numFmtId="0" fontId="19" fillId="20" borderId="5" xfId="0" applyFont="1" applyFill="1" applyBorder="1" applyAlignment="1">
      <alignment vertical="top" wrapText="1"/>
    </xf>
    <xf numFmtId="0" fontId="1" fillId="0" borderId="21" xfId="0" applyFont="1" applyBorder="1"/>
    <xf numFmtId="0" fontId="1" fillId="0" borderId="17" xfId="0" applyFont="1" applyBorder="1"/>
    <xf numFmtId="0" fontId="1" fillId="0" borderId="0" xfId="0" applyFont="1" applyAlignment="1">
      <alignment vertical="top"/>
    </xf>
    <xf numFmtId="0" fontId="2" fillId="0" borderId="5" xfId="0" applyFont="1" applyBorder="1"/>
    <xf numFmtId="0" fontId="20" fillId="0" borderId="5" xfId="0" applyFont="1" applyBorder="1"/>
    <xf numFmtId="0" fontId="20" fillId="0" borderId="5" xfId="0" applyFont="1" applyBorder="1" applyAlignment="1">
      <alignment horizontal="left"/>
    </xf>
    <xf numFmtId="0" fontId="15" fillId="0" borderId="5" xfId="0" applyFont="1" applyBorder="1"/>
    <xf numFmtId="0" fontId="18" fillId="0" borderId="5" xfId="0" applyFont="1" applyBorder="1"/>
    <xf numFmtId="0" fontId="23" fillId="0" borderId="5" xfId="0" applyFont="1" applyBorder="1"/>
    <xf numFmtId="0" fontId="13" fillId="14" borderId="5" xfId="0" applyFont="1" applyFill="1" applyBorder="1"/>
    <xf numFmtId="0" fontId="9" fillId="0" borderId="5" xfId="0" applyFont="1" applyBorder="1"/>
    <xf numFmtId="0" fontId="1" fillId="0" borderId="1" xfId="0" applyFont="1" applyBorder="1"/>
    <xf numFmtId="0" fontId="23" fillId="0" borderId="5" xfId="0" applyFont="1" applyBorder="1" applyAlignment="1">
      <alignment vertical="top" wrapText="1"/>
    </xf>
    <xf numFmtId="0" fontId="13" fillId="14" borderId="5" xfId="0" applyFont="1" applyFill="1" applyBorder="1" applyAlignment="1">
      <alignment vertical="top" wrapText="1"/>
    </xf>
    <xf numFmtId="0" fontId="1" fillId="0" borderId="14" xfId="0" applyFont="1" applyBorder="1"/>
    <xf numFmtId="0" fontId="1" fillId="0" borderId="4" xfId="0" applyFont="1" applyBorder="1" applyAlignment="1">
      <alignment vertical="top"/>
    </xf>
    <xf numFmtId="0" fontId="6" fillId="0" borderId="0" xfId="0" applyFont="1"/>
    <xf numFmtId="0" fontId="6" fillId="0" borderId="8" xfId="0" applyFont="1" applyBorder="1"/>
    <xf numFmtId="0" fontId="0" fillId="0" borderId="4" xfId="0" applyBorder="1"/>
    <xf numFmtId="0" fontId="16" fillId="0" borderId="4" xfId="0" applyFont="1" applyBorder="1"/>
    <xf numFmtId="0" fontId="1" fillId="19" borderId="4" xfId="0" applyFont="1" applyFill="1" applyBorder="1" applyAlignment="1">
      <alignment vertical="top" wrapText="1"/>
    </xf>
    <xf numFmtId="0" fontId="1" fillId="0" borderId="16" xfId="0" applyFont="1" applyBorder="1"/>
    <xf numFmtId="0" fontId="6" fillId="0" borderId="16" xfId="0" applyFont="1" applyBorder="1"/>
    <xf numFmtId="0" fontId="0" fillId="19" borderId="4" xfId="0" applyFill="1" applyBorder="1" applyAlignment="1">
      <alignment vertical="top" wrapText="1"/>
    </xf>
    <xf numFmtId="0" fontId="2" fillId="19" borderId="4" xfId="0" applyFont="1" applyFill="1" applyBorder="1" applyAlignment="1">
      <alignment vertical="top" wrapText="1"/>
    </xf>
    <xf numFmtId="0" fontId="6" fillId="19" borderId="4" xfId="0" applyFont="1" applyFill="1" applyBorder="1" applyAlignment="1">
      <alignment vertical="top" wrapText="1"/>
    </xf>
    <xf numFmtId="0" fontId="6" fillId="19" borderId="4" xfId="0" applyFont="1" applyFill="1" applyBorder="1" applyAlignment="1">
      <alignment horizontal="left" vertical="top" wrapText="1"/>
    </xf>
    <xf numFmtId="0" fontId="2" fillId="0" borderId="4" xfId="0" applyFont="1" applyBorder="1"/>
    <xf numFmtId="0" fontId="15" fillId="0" borderId="4" xfId="0" applyFont="1" applyBorder="1" applyAlignment="1">
      <alignment vertical="top" wrapText="1"/>
    </xf>
    <xf numFmtId="0" fontId="24" fillId="0" borderId="4" xfId="0" applyFont="1" applyBorder="1" applyAlignment="1" applyProtection="1">
      <alignment vertical="top" wrapText="1"/>
      <protection locked="0"/>
    </xf>
    <xf numFmtId="0" fontId="1" fillId="0" borderId="18" xfId="0" applyFont="1" applyBorder="1"/>
    <xf numFmtId="0" fontId="13" fillId="14" borderId="4" xfId="0" applyFont="1" applyFill="1" applyBorder="1"/>
    <xf numFmtId="0" fontId="1" fillId="0" borderId="11" xfId="0" applyFont="1" applyBorder="1"/>
    <xf numFmtId="0" fontId="25" fillId="0" borderId="4" xfId="0" applyFont="1" applyBorder="1"/>
    <xf numFmtId="0" fontId="24" fillId="19" borderId="4" xfId="0" applyFont="1" applyFill="1" applyBorder="1" applyAlignment="1">
      <alignment vertical="top" wrapText="1"/>
    </xf>
    <xf numFmtId="0" fontId="15" fillId="0" borderId="4" xfId="0" applyFont="1" applyBorder="1"/>
    <xf numFmtId="0" fontId="13" fillId="0" borderId="4" xfId="0" applyFont="1" applyBorder="1" applyAlignment="1">
      <alignment horizontal="center"/>
    </xf>
    <xf numFmtId="0" fontId="0" fillId="0" borderId="4" xfId="0" applyBorder="1" applyAlignment="1">
      <alignment vertical="top" wrapText="1"/>
    </xf>
    <xf numFmtId="0" fontId="1" fillId="2" borderId="15" xfId="0" applyFont="1" applyFill="1" applyBorder="1" applyAlignment="1">
      <alignment vertical="top" wrapText="1"/>
    </xf>
    <xf numFmtId="0" fontId="6" fillId="0" borderId="15" xfId="0" applyFont="1" applyBorder="1" applyAlignment="1">
      <alignment horizontal="right"/>
    </xf>
    <xf numFmtId="0" fontId="1" fillId="2" borderId="17" xfId="0" applyFont="1" applyFill="1" applyBorder="1" applyAlignment="1">
      <alignment vertical="top" wrapText="1"/>
    </xf>
    <xf numFmtId="0" fontId="1" fillId="0" borderId="0" xfId="0" applyFont="1" applyAlignment="1">
      <alignment horizontal="right"/>
    </xf>
    <xf numFmtId="0" fontId="21" fillId="0" borderId="4" xfId="0" applyFont="1" applyBorder="1" applyAlignment="1">
      <alignment horizontal="right"/>
    </xf>
    <xf numFmtId="0" fontId="1" fillId="2" borderId="16" xfId="0" applyFont="1" applyFill="1" applyBorder="1" applyAlignment="1">
      <alignment vertical="top" wrapText="1"/>
    </xf>
    <xf numFmtId="0" fontId="1" fillId="2" borderId="18" xfId="0" applyFont="1" applyFill="1" applyBorder="1" applyAlignment="1">
      <alignment vertical="top" wrapText="1"/>
    </xf>
    <xf numFmtId="0" fontId="13" fillId="14" borderId="4" xfId="0" applyFont="1" applyFill="1" applyBorder="1" applyAlignment="1">
      <alignment horizontal="center"/>
    </xf>
    <xf numFmtId="0" fontId="1" fillId="2" borderId="11" xfId="0" applyFont="1" applyFill="1" applyBorder="1" applyAlignment="1">
      <alignment vertical="top" wrapText="1"/>
    </xf>
    <xf numFmtId="0" fontId="13" fillId="14" borderId="4" xfId="0" applyFont="1" applyFill="1" applyBorder="1" applyAlignment="1">
      <alignment horizontal="center" vertical="top" wrapText="1"/>
    </xf>
    <xf numFmtId="0" fontId="1" fillId="2" borderId="12" xfId="0" applyFont="1" applyFill="1" applyBorder="1" applyAlignment="1">
      <alignment vertical="top" wrapText="1"/>
    </xf>
    <xf numFmtId="0" fontId="1" fillId="2" borderId="14" xfId="0" applyFont="1" applyFill="1" applyBorder="1" applyAlignment="1">
      <alignment vertical="top" wrapText="1"/>
    </xf>
    <xf numFmtId="0" fontId="1" fillId="0" borderId="8" xfId="0" applyFont="1" applyBorder="1" applyAlignment="1">
      <alignment horizontal="right"/>
    </xf>
    <xf numFmtId="0" fontId="6" fillId="0" borderId="17" xfId="0" applyFont="1" applyBorder="1" applyAlignment="1">
      <alignment horizontal="right"/>
    </xf>
    <xf numFmtId="0" fontId="6" fillId="0" borderId="1" xfId="0" applyFont="1" applyBorder="1" applyAlignment="1">
      <alignment horizontal="right"/>
    </xf>
    <xf numFmtId="0" fontId="9" fillId="0" borderId="15" xfId="0" applyFont="1" applyBorder="1" applyAlignment="1">
      <alignment horizontal="right"/>
    </xf>
    <xf numFmtId="0" fontId="0" fillId="19" borderId="17" xfId="0" applyFill="1" applyBorder="1" applyAlignment="1">
      <alignment vertical="top" wrapText="1"/>
    </xf>
    <xf numFmtId="0" fontId="1" fillId="2" borderId="10" xfId="0" applyFont="1" applyFill="1" applyBorder="1" applyAlignment="1">
      <alignment vertical="top" wrapText="1"/>
    </xf>
    <xf numFmtId="0" fontId="1" fillId="2" borderId="13" xfId="0" applyFont="1" applyFill="1" applyBorder="1" applyAlignment="1">
      <alignment vertical="top" wrapText="1"/>
    </xf>
    <xf numFmtId="0" fontId="1" fillId="0" borderId="1" xfId="0" applyFont="1" applyBorder="1" applyAlignment="1">
      <alignment horizontal="right"/>
    </xf>
    <xf numFmtId="9" fontId="1" fillId="2" borderId="10" xfId="0" applyNumberFormat="1" applyFont="1" applyFill="1" applyBorder="1" applyAlignment="1">
      <alignment vertical="top" wrapText="1"/>
    </xf>
    <xf numFmtId="9" fontId="12" fillId="17" borderId="4" xfId="0" applyNumberFormat="1" applyFont="1" applyFill="1" applyBorder="1" applyAlignment="1">
      <alignment horizontal="right" vertical="center" wrapText="1"/>
    </xf>
    <xf numFmtId="9" fontId="1" fillId="2" borderId="0" xfId="0" applyNumberFormat="1" applyFont="1" applyFill="1" applyAlignment="1">
      <alignment vertical="top" wrapText="1"/>
    </xf>
    <xf numFmtId="9" fontId="16" fillId="0" borderId="4" xfId="0" applyNumberFormat="1" applyFont="1" applyBorder="1"/>
    <xf numFmtId="9" fontId="1" fillId="2" borderId="17" xfId="0" applyNumberFormat="1" applyFont="1" applyFill="1" applyBorder="1" applyAlignment="1">
      <alignment vertical="top" wrapText="1"/>
    </xf>
    <xf numFmtId="9" fontId="7" fillId="0" borderId="17" xfId="0" applyNumberFormat="1" applyFont="1" applyBorder="1" applyAlignment="1">
      <alignment horizontal="right" vertical="center" wrapText="1"/>
    </xf>
    <xf numFmtId="9" fontId="0" fillId="18" borderId="4" xfId="0" applyNumberFormat="1" applyFill="1" applyBorder="1" applyAlignment="1">
      <alignment vertical="top" wrapText="1"/>
    </xf>
    <xf numFmtId="9" fontId="1" fillId="2" borderId="15" xfId="0" applyNumberFormat="1" applyFont="1" applyFill="1" applyBorder="1" applyAlignment="1">
      <alignment vertical="top" wrapText="1"/>
    </xf>
    <xf numFmtId="9" fontId="0" fillId="19" borderId="4" xfId="0" applyNumberFormat="1" applyFill="1" applyBorder="1" applyAlignment="1">
      <alignment vertical="top" wrapText="1"/>
    </xf>
    <xf numFmtId="9" fontId="8" fillId="0" borderId="0" xfId="0" applyNumberFormat="1" applyFont="1" applyAlignment="1">
      <alignment horizontal="right" vertical="center" wrapText="1"/>
    </xf>
    <xf numFmtId="9" fontId="12" fillId="20" borderId="4" xfId="0" applyNumberFormat="1" applyFont="1" applyFill="1" applyBorder="1" applyAlignment="1">
      <alignment horizontal="right" vertical="center" wrapText="1"/>
    </xf>
    <xf numFmtId="9" fontId="22" fillId="0" borderId="4" xfId="0" applyNumberFormat="1" applyFont="1" applyBorder="1" applyAlignment="1">
      <alignment horizontal="right" vertical="center" wrapText="1"/>
    </xf>
    <xf numFmtId="9" fontId="22" fillId="20" borderId="4" xfId="0" applyNumberFormat="1" applyFont="1" applyFill="1" applyBorder="1" applyAlignment="1">
      <alignment horizontal="right" vertical="center" wrapText="1"/>
    </xf>
    <xf numFmtId="9" fontId="15" fillId="17" borderId="4" xfId="0" applyNumberFormat="1" applyFont="1" applyFill="1" applyBorder="1" applyAlignment="1">
      <alignment horizontal="right" vertical="center" wrapText="1"/>
    </xf>
    <xf numFmtId="9" fontId="1" fillId="0" borderId="0" xfId="0" applyNumberFormat="1" applyFont="1"/>
    <xf numFmtId="9" fontId="1" fillId="2" borderId="7" xfId="0" applyNumberFormat="1" applyFont="1" applyFill="1" applyBorder="1" applyAlignment="1">
      <alignment vertical="top" wrapText="1"/>
    </xf>
    <xf numFmtId="9" fontId="1" fillId="2" borderId="18" xfId="0" applyNumberFormat="1" applyFont="1" applyFill="1" applyBorder="1" applyAlignment="1">
      <alignment vertical="top" wrapText="1"/>
    </xf>
    <xf numFmtId="9" fontId="13" fillId="0" borderId="4" xfId="0" applyNumberFormat="1" applyFont="1" applyBorder="1" applyAlignment="1">
      <alignment vertical="top" wrapText="1"/>
    </xf>
    <xf numFmtId="9" fontId="1" fillId="2" borderId="19" xfId="0" applyNumberFormat="1" applyFont="1" applyFill="1" applyBorder="1" applyAlignment="1">
      <alignment vertical="top" wrapText="1"/>
    </xf>
    <xf numFmtId="9" fontId="1" fillId="2" borderId="14" xfId="0" applyNumberFormat="1" applyFont="1" applyFill="1" applyBorder="1" applyAlignment="1">
      <alignment vertical="top" wrapText="1"/>
    </xf>
    <xf numFmtId="9" fontId="8" fillId="0" borderId="10" xfId="0" applyNumberFormat="1" applyFont="1" applyBorder="1" applyAlignment="1">
      <alignment horizontal="right" vertical="center" wrapText="1"/>
    </xf>
    <xf numFmtId="9" fontId="13" fillId="15" borderId="4" xfId="0" applyNumberFormat="1" applyFont="1" applyFill="1" applyBorder="1" applyAlignment="1">
      <alignment wrapText="1"/>
    </xf>
    <xf numFmtId="9" fontId="7" fillId="13" borderId="17" xfId="0" applyNumberFormat="1" applyFont="1" applyFill="1" applyBorder="1" applyAlignment="1">
      <alignment horizontal="right" vertical="center" wrapText="1"/>
    </xf>
    <xf numFmtId="9" fontId="7" fillId="0" borderId="10" xfId="0" applyNumberFormat="1" applyFont="1" applyBorder="1" applyAlignment="1">
      <alignment horizontal="right" vertical="center" wrapText="1"/>
    </xf>
    <xf numFmtId="9" fontId="12" fillId="0" borderId="4" xfId="0" applyNumberFormat="1" applyFont="1" applyBorder="1" applyAlignment="1">
      <alignment horizontal="right" wrapText="1"/>
    </xf>
    <xf numFmtId="9" fontId="12" fillId="0" borderId="15" xfId="0" applyNumberFormat="1" applyFont="1" applyBorder="1" applyAlignment="1">
      <alignment horizontal="right" vertical="center" wrapText="1"/>
    </xf>
    <xf numFmtId="9" fontId="0" fillId="18" borderId="17" xfId="0" applyNumberFormat="1" applyFill="1" applyBorder="1" applyAlignment="1">
      <alignment vertical="top" wrapText="1"/>
    </xf>
    <xf numFmtId="9" fontId="1" fillId="2" borderId="8" xfId="0" applyNumberFormat="1" applyFont="1" applyFill="1" applyBorder="1" applyAlignment="1">
      <alignment vertical="top" wrapText="1"/>
    </xf>
    <xf numFmtId="9" fontId="0" fillId="0" borderId="4" xfId="0" applyNumberFormat="1" applyBorder="1" applyAlignment="1">
      <alignment vertical="top" wrapText="1"/>
    </xf>
    <xf numFmtId="9" fontId="0" fillId="0" borderId="4" xfId="0" applyNumberFormat="1" applyBorder="1"/>
    <xf numFmtId="9" fontId="15" fillId="0" borderId="4" xfId="0" applyNumberFormat="1" applyFont="1" applyBorder="1" applyAlignment="1">
      <alignment vertical="top" wrapText="1"/>
    </xf>
    <xf numFmtId="9" fontId="17" fillId="13" borderId="4" xfId="0" applyNumberFormat="1" applyFont="1" applyFill="1" applyBorder="1" applyAlignment="1">
      <alignment vertical="top" wrapText="1"/>
    </xf>
    <xf numFmtId="9" fontId="1" fillId="2" borderId="1" xfId="0" applyNumberFormat="1" applyFont="1" applyFill="1" applyBorder="1" applyAlignment="1">
      <alignment vertical="top" wrapText="1"/>
    </xf>
    <xf numFmtId="9" fontId="8" fillId="0" borderId="8" xfId="0" applyNumberFormat="1" applyFont="1" applyBorder="1" applyAlignment="1">
      <alignment horizontal="right" vertical="center" wrapText="1"/>
    </xf>
    <xf numFmtId="9" fontId="7" fillId="0" borderId="8" xfId="0" applyNumberFormat="1" applyFont="1" applyBorder="1" applyAlignment="1">
      <alignment horizontal="right" vertical="center" wrapText="1"/>
    </xf>
    <xf numFmtId="1" fontId="1" fillId="2" borderId="1" xfId="0" applyNumberFormat="1" applyFont="1" applyFill="1" applyBorder="1" applyAlignment="1">
      <alignment vertical="top" wrapText="1"/>
    </xf>
    <xf numFmtId="1" fontId="1" fillId="2" borderId="0" xfId="0" applyNumberFormat="1" applyFont="1" applyFill="1" applyAlignment="1">
      <alignment vertical="top" wrapText="1"/>
    </xf>
    <xf numFmtId="1" fontId="1" fillId="2" borderId="16" xfId="0" applyNumberFormat="1" applyFont="1" applyFill="1" applyBorder="1" applyAlignment="1">
      <alignment vertical="top" wrapText="1"/>
    </xf>
    <xf numFmtId="1" fontId="1" fillId="2" borderId="15" xfId="0" applyNumberFormat="1" applyFont="1" applyFill="1" applyBorder="1" applyAlignment="1">
      <alignment vertical="top" wrapText="1"/>
    </xf>
    <xf numFmtId="1" fontId="1" fillId="2" borderId="20" xfId="0" applyNumberFormat="1" applyFont="1" applyFill="1" applyBorder="1" applyAlignment="1">
      <alignment vertical="top" wrapText="1"/>
    </xf>
    <xf numFmtId="1" fontId="1" fillId="2" borderId="22" xfId="0" applyNumberFormat="1" applyFont="1" applyFill="1" applyBorder="1" applyAlignment="1">
      <alignment vertical="top" wrapText="1"/>
    </xf>
    <xf numFmtId="0" fontId="20" fillId="19" borderId="4" xfId="0" applyFont="1" applyFill="1" applyBorder="1" applyAlignment="1">
      <alignment vertical="top" wrapText="1"/>
    </xf>
    <xf numFmtId="0" fontId="20" fillId="19" borderId="4" xfId="0" applyFont="1" applyFill="1" applyBorder="1" applyAlignment="1">
      <alignment horizontal="left" vertical="top" wrapText="1"/>
    </xf>
    <xf numFmtId="1" fontId="1" fillId="2" borderId="11" xfId="0" applyNumberFormat="1" applyFont="1" applyFill="1" applyBorder="1" applyAlignment="1">
      <alignment vertical="top" wrapText="1"/>
    </xf>
    <xf numFmtId="0" fontId="0" fillId="19" borderId="4" xfId="0" applyFill="1" applyBorder="1" applyAlignment="1">
      <alignment wrapText="1"/>
    </xf>
    <xf numFmtId="0" fontId="0" fillId="21" borderId="4" xfId="0" applyFill="1" applyBorder="1"/>
    <xf numFmtId="9" fontId="1" fillId="12" borderId="10" xfId="0" applyNumberFormat="1" applyFont="1" applyFill="1" applyBorder="1" applyAlignment="1">
      <alignment vertical="top" wrapText="1"/>
    </xf>
    <xf numFmtId="9" fontId="1" fillId="12" borderId="0" xfId="0" applyNumberFormat="1" applyFont="1" applyFill="1" applyAlignment="1">
      <alignment vertical="top" wrapText="1"/>
    </xf>
    <xf numFmtId="9" fontId="16" fillId="12" borderId="4" xfId="0" applyNumberFormat="1" applyFont="1" applyFill="1" applyBorder="1"/>
    <xf numFmtId="9" fontId="0" fillId="17" borderId="4" xfId="0" applyNumberFormat="1" applyFill="1" applyBorder="1" applyAlignment="1">
      <alignment vertical="top" wrapText="1"/>
    </xf>
    <xf numFmtId="9" fontId="1" fillId="12" borderId="18" xfId="0" applyNumberFormat="1" applyFont="1" applyFill="1" applyBorder="1" applyAlignment="1">
      <alignment vertical="top" wrapText="1"/>
    </xf>
    <xf numFmtId="9" fontId="6" fillId="12" borderId="18" xfId="0" applyNumberFormat="1" applyFont="1" applyFill="1" applyBorder="1" applyAlignment="1">
      <alignment vertical="top" wrapText="1"/>
    </xf>
    <xf numFmtId="9" fontId="20" fillId="18" borderId="4" xfId="0" applyNumberFormat="1" applyFont="1" applyFill="1" applyBorder="1" applyAlignment="1">
      <alignment vertical="top" wrapText="1"/>
    </xf>
    <xf numFmtId="9" fontId="20" fillId="18" borderId="4" xfId="0" applyNumberFormat="1" applyFont="1" applyFill="1" applyBorder="1" applyAlignment="1">
      <alignment horizontal="left" vertical="top" wrapText="1"/>
    </xf>
    <xf numFmtId="9" fontId="15" fillId="18" borderId="4" xfId="0" applyNumberFormat="1" applyFont="1" applyFill="1" applyBorder="1" applyAlignment="1">
      <alignment vertical="top" wrapText="1"/>
    </xf>
    <xf numFmtId="9" fontId="6" fillId="12" borderId="10" xfId="0" applyNumberFormat="1" applyFont="1" applyFill="1" applyBorder="1" applyAlignment="1">
      <alignment vertical="top" wrapText="1"/>
    </xf>
    <xf numFmtId="9" fontId="0" fillId="18" borderId="4" xfId="0" applyNumberFormat="1" applyFill="1" applyBorder="1" applyAlignment="1">
      <alignment wrapText="1"/>
    </xf>
    <xf numFmtId="0" fontId="13" fillId="16" borderId="4" xfId="0" applyFont="1" applyFill="1" applyBorder="1"/>
    <xf numFmtId="9" fontId="1" fillId="12" borderId="10" xfId="0" applyNumberFormat="1" applyFont="1" applyFill="1" applyBorder="1"/>
    <xf numFmtId="9" fontId="0" fillId="18" borderId="4" xfId="0" applyNumberFormat="1" applyFill="1" applyBorder="1"/>
    <xf numFmtId="9" fontId="1" fillId="12" borderId="0" xfId="0" applyNumberFormat="1" applyFont="1" applyFill="1"/>
    <xf numFmtId="9" fontId="0" fillId="17" borderId="4" xfId="0" applyNumberFormat="1" applyFill="1" applyBorder="1"/>
    <xf numFmtId="9" fontId="1" fillId="12" borderId="18" xfId="0" applyNumberFormat="1" applyFont="1" applyFill="1" applyBorder="1"/>
    <xf numFmtId="9" fontId="6" fillId="12" borderId="18" xfId="0" applyNumberFormat="1" applyFont="1" applyFill="1" applyBorder="1"/>
    <xf numFmtId="9" fontId="20" fillId="18" borderId="4" xfId="0" applyNumberFormat="1" applyFont="1" applyFill="1" applyBorder="1"/>
    <xf numFmtId="9" fontId="20" fillId="18" borderId="4" xfId="0" applyNumberFormat="1" applyFont="1" applyFill="1" applyBorder="1" applyAlignment="1">
      <alignment horizontal="left"/>
    </xf>
    <xf numFmtId="9" fontId="15" fillId="18" borderId="4" xfId="0" applyNumberFormat="1" applyFont="1" applyFill="1" applyBorder="1"/>
    <xf numFmtId="9" fontId="6" fillId="12" borderId="10" xfId="0" applyNumberFormat="1" applyFont="1" applyFill="1" applyBorder="1"/>
    <xf numFmtId="9" fontId="1" fillId="3" borderId="11" xfId="0" applyNumberFormat="1" applyFont="1" applyFill="1" applyBorder="1" applyAlignment="1">
      <alignment vertical="top" wrapText="1"/>
    </xf>
    <xf numFmtId="9" fontId="0" fillId="17" borderId="4" xfId="1" applyFont="1" applyFill="1" applyBorder="1" applyAlignment="1">
      <alignment vertical="top" wrapText="1"/>
    </xf>
    <xf numFmtId="9" fontId="1" fillId="3" borderId="1" xfId="0" applyNumberFormat="1" applyFont="1" applyFill="1" applyBorder="1" applyAlignment="1">
      <alignment vertical="top" wrapText="1"/>
    </xf>
    <xf numFmtId="9" fontId="16" fillId="3" borderId="4" xfId="0" applyNumberFormat="1" applyFont="1" applyFill="1" applyBorder="1"/>
    <xf numFmtId="9" fontId="1" fillId="3" borderId="0" xfId="0" applyNumberFormat="1" applyFont="1" applyFill="1" applyAlignment="1">
      <alignment vertical="top" wrapText="1"/>
    </xf>
    <xf numFmtId="9" fontId="1" fillId="3" borderId="16" xfId="0" applyNumberFormat="1" applyFont="1" applyFill="1" applyBorder="1" applyAlignment="1">
      <alignment vertical="top" wrapText="1"/>
    </xf>
    <xf numFmtId="9" fontId="6" fillId="3" borderId="16" xfId="0" applyNumberFormat="1" applyFont="1" applyFill="1" applyBorder="1" applyAlignment="1">
      <alignment vertical="top" wrapText="1"/>
    </xf>
    <xf numFmtId="9" fontId="20" fillId="17" borderId="4" xfId="1" applyFont="1" applyFill="1" applyBorder="1" applyAlignment="1">
      <alignment vertical="top" wrapText="1"/>
    </xf>
    <xf numFmtId="9" fontId="20" fillId="17" borderId="4" xfId="1" applyFont="1" applyFill="1" applyBorder="1" applyAlignment="1">
      <alignment horizontal="left" vertical="top" wrapText="1"/>
    </xf>
    <xf numFmtId="9" fontId="15" fillId="17" borderId="4" xfId="1" applyFont="1" applyFill="1" applyBorder="1" applyAlignment="1">
      <alignment vertical="top" wrapText="1"/>
    </xf>
    <xf numFmtId="9" fontId="6" fillId="3" borderId="11" xfId="0" applyNumberFormat="1" applyFont="1" applyFill="1" applyBorder="1" applyAlignment="1">
      <alignment vertical="top" wrapText="1"/>
    </xf>
    <xf numFmtId="9" fontId="0" fillId="17" borderId="4" xfId="1" applyFont="1" applyFill="1" applyBorder="1" applyAlignment="1">
      <alignment wrapText="1"/>
    </xf>
    <xf numFmtId="1" fontId="1" fillId="2" borderId="1" xfId="0" applyNumberFormat="1" applyFont="1" applyFill="1" applyBorder="1" applyAlignment="1">
      <alignment wrapText="1"/>
    </xf>
    <xf numFmtId="1" fontId="1" fillId="2" borderId="0" xfId="0" applyNumberFormat="1" applyFont="1" applyFill="1" applyAlignment="1">
      <alignment wrapText="1"/>
    </xf>
    <xf numFmtId="164" fontId="0" fillId="19" borderId="4" xfId="2" applyNumberFormat="1" applyFont="1" applyFill="1" applyBorder="1" applyAlignment="1">
      <alignment wrapText="1"/>
    </xf>
    <xf numFmtId="1" fontId="1" fillId="2" borderId="16" xfId="0" applyNumberFormat="1" applyFont="1" applyFill="1" applyBorder="1" applyAlignment="1">
      <alignment wrapText="1"/>
    </xf>
    <xf numFmtId="2" fontId="0" fillId="0" borderId="4" xfId="0" applyNumberFormat="1" applyBorder="1"/>
    <xf numFmtId="0" fontId="20" fillId="19" borderId="4" xfId="0" applyFont="1" applyFill="1" applyBorder="1" applyAlignment="1">
      <alignment wrapText="1"/>
    </xf>
    <xf numFmtId="0" fontId="20" fillId="19" borderId="4" xfId="0" applyFont="1" applyFill="1" applyBorder="1" applyAlignment="1">
      <alignment horizontal="left" wrapText="1"/>
    </xf>
    <xf numFmtId="49" fontId="0" fillId="19" borderId="4" xfId="0" applyNumberFormat="1" applyFill="1" applyBorder="1" applyAlignment="1">
      <alignment wrapText="1"/>
    </xf>
    <xf numFmtId="1" fontId="1" fillId="2" borderId="11" xfId="0" applyNumberFormat="1" applyFont="1" applyFill="1" applyBorder="1" applyAlignment="1">
      <alignment wrapText="1"/>
    </xf>
    <xf numFmtId="2" fontId="0" fillId="19" borderId="18" xfId="0" applyNumberFormat="1" applyFill="1" applyBorder="1" applyAlignment="1">
      <alignment wrapText="1"/>
    </xf>
    <xf numFmtId="2" fontId="0" fillId="17" borderId="16" xfId="0" applyNumberFormat="1" applyFill="1" applyBorder="1" applyAlignment="1">
      <alignment vertical="top" wrapText="1"/>
    </xf>
    <xf numFmtId="4" fontId="13" fillId="0" borderId="4" xfId="0" applyNumberFormat="1" applyFont="1" applyBorder="1"/>
    <xf numFmtId="165" fontId="0" fillId="19" borderId="4" xfId="2" applyNumberFormat="1" applyFont="1" applyFill="1" applyBorder="1" applyAlignment="1">
      <alignment wrapText="1"/>
    </xf>
    <xf numFmtId="166" fontId="0" fillId="19" borderId="4" xfId="0" applyNumberFormat="1" applyFill="1" applyBorder="1" applyAlignment="1">
      <alignment wrapText="1"/>
    </xf>
    <xf numFmtId="1" fontId="0" fillId="0" borderId="4" xfId="0" applyNumberFormat="1" applyBorder="1"/>
    <xf numFmtId="3" fontId="16" fillId="0" borderId="4" xfId="0" applyNumberFormat="1" applyFont="1" applyBorder="1"/>
    <xf numFmtId="0" fontId="0" fillId="19" borderId="0" xfId="0" applyFill="1" applyAlignment="1">
      <alignment wrapText="1"/>
    </xf>
    <xf numFmtId="2" fontId="0" fillId="19" borderId="0" xfId="0" applyNumberFormat="1" applyFill="1" applyAlignment="1">
      <alignment wrapText="1"/>
    </xf>
    <xf numFmtId="49" fontId="0" fillId="19" borderId="4" xfId="0" applyNumberFormat="1" applyFill="1" applyBorder="1" applyAlignment="1">
      <alignment vertical="top" wrapText="1"/>
    </xf>
    <xf numFmtId="2" fontId="0" fillId="19" borderId="4" xfId="0" applyNumberFormat="1" applyFill="1" applyBorder="1" applyAlignment="1">
      <alignment vertical="top" wrapText="1"/>
    </xf>
    <xf numFmtId="166" fontId="0" fillId="19" borderId="4" xfId="0" applyNumberFormat="1" applyFill="1" applyBorder="1" applyAlignment="1">
      <alignment vertical="top" wrapText="1"/>
    </xf>
    <xf numFmtId="1" fontId="0" fillId="19" borderId="4" xfId="0" applyNumberFormat="1" applyFill="1" applyBorder="1" applyAlignment="1">
      <alignment vertical="top" wrapText="1"/>
    </xf>
    <xf numFmtId="1" fontId="0" fillId="19" borderId="4" xfId="0" applyNumberFormat="1" applyFill="1" applyBorder="1" applyAlignment="1">
      <alignment wrapText="1"/>
    </xf>
    <xf numFmtId="0" fontId="1" fillId="3" borderId="1" xfId="0" applyFont="1" applyFill="1" applyBorder="1" applyAlignment="1">
      <alignment horizontal="center" vertical="top" wrapText="1"/>
    </xf>
    <xf numFmtId="0" fontId="1" fillId="4" borderId="1" xfId="0" applyFont="1" applyFill="1" applyBorder="1" applyAlignment="1">
      <alignment horizontal="center" vertical="top" wrapText="1"/>
    </xf>
    <xf numFmtId="0" fontId="3" fillId="5" borderId="1" xfId="0" applyFont="1" applyFill="1" applyBorder="1" applyAlignment="1">
      <alignment horizontal="center" vertical="top" wrapText="1"/>
    </xf>
    <xf numFmtId="0" fontId="4" fillId="6" borderId="1" xfId="0" applyFont="1" applyFill="1" applyBorder="1" applyAlignment="1">
      <alignment horizontal="center" vertical="top" wrapText="1"/>
    </xf>
    <xf numFmtId="0" fontId="2" fillId="0" borderId="1" xfId="0" applyFont="1" applyBorder="1" applyAlignment="1"/>
    <xf numFmtId="0" fontId="2" fillId="0" borderId="2" xfId="0" applyFont="1" applyBorder="1" applyAlignment="1"/>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7" Type="http://customschemas.google.com/relationships/workbookmetadata" Target="metadata"/><Relationship Id="rId12" Type="http://schemas.openxmlformats.org/officeDocument/2006/relationships/customXml" Target="../customXml/item1.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2329"/>
  <sheetViews>
    <sheetView tabSelected="1" topLeftCell="B1" workbookViewId="0">
      <pane ySplit="3" topLeftCell="A98" activePane="bottomLeft" state="frozen"/>
      <selection pane="bottomLeft" activeCell="M10" sqref="M10"/>
      <selection activeCell="B1" sqref="B1"/>
    </sheetView>
  </sheetViews>
  <sheetFormatPr defaultColWidth="14.42578125" defaultRowHeight="15" customHeight="1"/>
  <cols>
    <col min="1" max="1" width="9.140625" hidden="1" customWidth="1"/>
    <col min="2" max="2" width="13.5703125" customWidth="1"/>
    <col min="3" max="3" width="63.140625" customWidth="1"/>
    <col min="4" max="4" width="16.7109375" customWidth="1"/>
    <col min="5" max="6" width="11.7109375" customWidth="1"/>
    <col min="7" max="8" width="10.85546875" customWidth="1"/>
    <col min="9" max="11" width="11.5703125" customWidth="1"/>
    <col min="12" max="12" width="12.7109375" customWidth="1"/>
    <col min="13" max="13" width="20.85546875" customWidth="1"/>
    <col min="14" max="14" width="15.140625" customWidth="1"/>
    <col min="15" max="15" width="14.140625" customWidth="1"/>
    <col min="16" max="16" width="12.7109375" customWidth="1"/>
    <col min="17" max="17" width="13.5703125" customWidth="1"/>
    <col min="18" max="18" width="67.140625" style="45" customWidth="1"/>
  </cols>
  <sheetData>
    <row r="1" spans="1:18" ht="15" customHeight="1">
      <c r="A1" s="26"/>
      <c r="B1" s="26"/>
      <c r="C1" s="26"/>
      <c r="D1" s="26"/>
      <c r="E1" s="252" t="s">
        <v>0</v>
      </c>
      <c r="F1" s="256"/>
      <c r="G1" s="256"/>
      <c r="H1" s="256"/>
      <c r="I1" s="253" t="s">
        <v>1</v>
      </c>
      <c r="J1" s="256"/>
      <c r="K1" s="256"/>
      <c r="L1" s="256"/>
      <c r="M1" s="254" t="s">
        <v>2</v>
      </c>
      <c r="N1" s="255" t="s">
        <v>3</v>
      </c>
      <c r="O1" s="256"/>
      <c r="P1" s="256"/>
      <c r="Q1" s="256"/>
      <c r="R1" s="26"/>
    </row>
    <row r="2" spans="1:18" ht="14.45">
      <c r="A2" s="26"/>
      <c r="B2" s="26"/>
      <c r="C2" s="26"/>
      <c r="D2" s="26"/>
      <c r="E2" s="257"/>
      <c r="F2" s="257"/>
      <c r="G2" s="257"/>
      <c r="H2" s="257"/>
      <c r="I2" s="257"/>
      <c r="J2" s="257"/>
      <c r="K2" s="257"/>
      <c r="L2" s="257"/>
      <c r="M2" s="257"/>
      <c r="N2" s="46"/>
      <c r="O2" s="46"/>
      <c r="P2" s="46"/>
      <c r="Q2" s="46"/>
      <c r="R2" s="26"/>
    </row>
    <row r="3" spans="1:18" ht="122.25" customHeight="1">
      <c r="A3" s="47" t="s">
        <v>4</v>
      </c>
      <c r="B3" s="28" t="s">
        <v>5</v>
      </c>
      <c r="C3" s="48" t="s">
        <v>6</v>
      </c>
      <c r="D3" s="48" t="s">
        <v>7</v>
      </c>
      <c r="E3" s="49" t="s">
        <v>8</v>
      </c>
      <c r="F3" s="1" t="s">
        <v>9</v>
      </c>
      <c r="G3" s="1" t="s">
        <v>10</v>
      </c>
      <c r="H3" s="1" t="s">
        <v>11</v>
      </c>
      <c r="I3" s="50" t="s">
        <v>12</v>
      </c>
      <c r="J3" s="50" t="s">
        <v>13</v>
      </c>
      <c r="K3" s="50" t="s">
        <v>14</v>
      </c>
      <c r="L3" s="50" t="s">
        <v>15</v>
      </c>
      <c r="M3" s="51" t="s">
        <v>16</v>
      </c>
      <c r="N3" s="52" t="s">
        <v>17</v>
      </c>
      <c r="O3" s="52" t="s">
        <v>18</v>
      </c>
      <c r="P3" s="52" t="s">
        <v>19</v>
      </c>
      <c r="Q3" s="52" t="s">
        <v>20</v>
      </c>
      <c r="R3" s="48" t="s">
        <v>21</v>
      </c>
    </row>
    <row r="4" spans="1:18" ht="14.45">
      <c r="A4" s="2">
        <v>41781</v>
      </c>
      <c r="B4" s="27" t="s">
        <v>22</v>
      </c>
      <c r="C4" s="83" t="s">
        <v>23</v>
      </c>
      <c r="D4" s="40" t="s">
        <v>24</v>
      </c>
      <c r="E4" s="127">
        <v>219</v>
      </c>
      <c r="F4" s="127">
        <v>33</v>
      </c>
      <c r="G4" s="34">
        <v>0.15</v>
      </c>
      <c r="H4" s="32">
        <v>0.21</v>
      </c>
      <c r="I4" s="40">
        <v>200</v>
      </c>
      <c r="J4" s="40">
        <v>53</v>
      </c>
      <c r="K4" s="39">
        <v>0.27</v>
      </c>
      <c r="L4" s="206" t="s">
        <v>25</v>
      </c>
      <c r="M4" s="39">
        <v>0.32</v>
      </c>
      <c r="N4" s="40">
        <v>5.05</v>
      </c>
      <c r="O4" s="240">
        <v>1675</v>
      </c>
      <c r="P4" s="40">
        <v>10.09</v>
      </c>
      <c r="Q4" s="240">
        <v>5378.38</v>
      </c>
      <c r="R4" s="2" t="s">
        <v>26</v>
      </c>
    </row>
    <row r="5" spans="1:18" ht="14.45">
      <c r="A5" s="2">
        <v>12186</v>
      </c>
      <c r="B5" s="27" t="s">
        <v>22</v>
      </c>
      <c r="C5" s="83" t="s">
        <v>27</v>
      </c>
      <c r="D5" s="40" t="s">
        <v>28</v>
      </c>
      <c r="E5" s="127">
        <v>14</v>
      </c>
      <c r="F5" s="127">
        <v>4</v>
      </c>
      <c r="G5" s="34">
        <v>0.28999999999999998</v>
      </c>
      <c r="H5" s="32">
        <v>0.34</v>
      </c>
      <c r="I5" s="40">
        <v>29</v>
      </c>
      <c r="J5" s="40">
        <v>10</v>
      </c>
      <c r="K5" s="39">
        <v>0.34</v>
      </c>
      <c r="L5" s="206" t="s">
        <v>25</v>
      </c>
      <c r="M5" s="39">
        <v>0.4</v>
      </c>
      <c r="N5" s="40">
        <v>1</v>
      </c>
      <c r="O5" s="40">
        <v>179.21</v>
      </c>
      <c r="P5" s="40">
        <v>0.3</v>
      </c>
      <c r="Q5" s="40">
        <v>361.6</v>
      </c>
      <c r="R5" s="2" t="s">
        <v>26</v>
      </c>
    </row>
    <row r="6" spans="1:18" ht="14.45">
      <c r="A6" s="2">
        <v>48</v>
      </c>
      <c r="B6" s="27" t="s">
        <v>22</v>
      </c>
      <c r="C6" s="83" t="s">
        <v>29</v>
      </c>
      <c r="D6" s="40" t="s">
        <v>30</v>
      </c>
      <c r="E6" s="127">
        <v>46</v>
      </c>
      <c r="F6" s="127">
        <v>20</v>
      </c>
      <c r="G6" s="34">
        <v>0.43</v>
      </c>
      <c r="H6" s="32">
        <v>0.5</v>
      </c>
      <c r="I6" s="40">
        <v>43</v>
      </c>
      <c r="J6" s="40">
        <v>12</v>
      </c>
      <c r="K6" s="39">
        <v>0.28000000000000003</v>
      </c>
      <c r="L6" s="206" t="s">
        <v>31</v>
      </c>
      <c r="M6" s="36" t="s">
        <v>32</v>
      </c>
      <c r="N6" s="40">
        <v>0.28999999999999998</v>
      </c>
      <c r="O6" s="40">
        <v>289.02999999999997</v>
      </c>
      <c r="P6" s="40">
        <v>0.33</v>
      </c>
      <c r="Q6" s="40">
        <v>649.83000000000004</v>
      </c>
      <c r="R6" s="2" t="s">
        <v>33</v>
      </c>
    </row>
    <row r="7" spans="1:18" ht="14.45">
      <c r="A7" s="2">
        <v>5</v>
      </c>
      <c r="B7" s="27" t="s">
        <v>22</v>
      </c>
      <c r="C7" s="83" t="s">
        <v>34</v>
      </c>
      <c r="D7" s="40" t="s">
        <v>35</v>
      </c>
      <c r="E7" s="127">
        <v>58</v>
      </c>
      <c r="F7" s="127">
        <v>8</v>
      </c>
      <c r="G7" s="34">
        <v>0.14000000000000001</v>
      </c>
      <c r="H7" s="32">
        <v>0.19</v>
      </c>
      <c r="I7" s="40">
        <v>73</v>
      </c>
      <c r="J7" s="40">
        <v>12</v>
      </c>
      <c r="K7" s="39">
        <v>0.16</v>
      </c>
      <c r="L7" s="206" t="s">
        <v>31</v>
      </c>
      <c r="M7" s="36" t="s">
        <v>32</v>
      </c>
      <c r="N7" s="40">
        <v>0.97</v>
      </c>
      <c r="O7" s="40">
        <v>322.7</v>
      </c>
      <c r="P7" s="40">
        <v>1.75</v>
      </c>
      <c r="Q7" s="40">
        <v>796.42</v>
      </c>
      <c r="R7" s="2" t="s">
        <v>33</v>
      </c>
    </row>
    <row r="8" spans="1:18" ht="14.45">
      <c r="A8" s="2">
        <v>10680</v>
      </c>
      <c r="B8" s="27" t="s">
        <v>22</v>
      </c>
      <c r="C8" s="83" t="s">
        <v>36</v>
      </c>
      <c r="D8" s="40" t="s">
        <v>37</v>
      </c>
      <c r="E8" s="127">
        <v>27</v>
      </c>
      <c r="F8" s="127">
        <v>3</v>
      </c>
      <c r="G8" s="34">
        <v>0.11</v>
      </c>
      <c r="H8" s="32">
        <v>0.16</v>
      </c>
      <c r="I8" s="40">
        <v>25</v>
      </c>
      <c r="J8" s="40">
        <v>9</v>
      </c>
      <c r="K8" s="39">
        <v>0.36</v>
      </c>
      <c r="L8" s="206" t="s">
        <v>25</v>
      </c>
      <c r="M8" s="39">
        <v>0.41</v>
      </c>
      <c r="N8" s="40">
        <v>0.88</v>
      </c>
      <c r="O8" s="40">
        <v>319.94</v>
      </c>
      <c r="P8" s="40">
        <v>0.44</v>
      </c>
      <c r="Q8" s="40">
        <v>467.67</v>
      </c>
      <c r="R8" s="2" t="s">
        <v>26</v>
      </c>
    </row>
    <row r="9" spans="1:18" ht="15.75" customHeight="1">
      <c r="A9" s="2">
        <v>10911</v>
      </c>
      <c r="B9" s="27" t="s">
        <v>22</v>
      </c>
      <c r="C9" s="83" t="s">
        <v>38</v>
      </c>
      <c r="D9" s="40" t="s">
        <v>39</v>
      </c>
      <c r="E9" s="127">
        <v>78</v>
      </c>
      <c r="F9" s="127">
        <v>10</v>
      </c>
      <c r="G9" s="34">
        <v>0.13</v>
      </c>
      <c r="H9" s="32">
        <v>0.18</v>
      </c>
      <c r="I9" s="40">
        <v>55</v>
      </c>
      <c r="J9" s="40">
        <v>16</v>
      </c>
      <c r="K9" s="39">
        <v>0.28999999999999998</v>
      </c>
      <c r="L9" s="206" t="s">
        <v>25</v>
      </c>
      <c r="M9" s="39">
        <v>0.34</v>
      </c>
      <c r="N9" s="40">
        <v>1.1299999999999999</v>
      </c>
      <c r="O9" s="40">
        <v>333.23</v>
      </c>
      <c r="P9" s="40">
        <v>1.69</v>
      </c>
      <c r="Q9" s="40">
        <v>936.06</v>
      </c>
      <c r="R9" s="2" t="s">
        <v>26</v>
      </c>
    </row>
    <row r="10" spans="1:18" ht="15.75" customHeight="1">
      <c r="A10" s="2">
        <v>41887</v>
      </c>
      <c r="B10" s="27" t="s">
        <v>22</v>
      </c>
      <c r="C10" s="83" t="s">
        <v>40</v>
      </c>
      <c r="D10" s="40" t="s">
        <v>41</v>
      </c>
      <c r="E10" s="127">
        <v>44</v>
      </c>
      <c r="F10" s="127">
        <v>5</v>
      </c>
      <c r="G10" s="34">
        <v>0.11</v>
      </c>
      <c r="H10" s="32">
        <v>0.16</v>
      </c>
      <c r="I10" s="40">
        <v>47</v>
      </c>
      <c r="J10" s="40">
        <v>26</v>
      </c>
      <c r="K10" s="39">
        <v>0.55000000000000004</v>
      </c>
      <c r="L10" s="206" t="s">
        <v>25</v>
      </c>
      <c r="M10" s="39">
        <v>0.64</v>
      </c>
      <c r="N10" s="40">
        <v>0.19</v>
      </c>
      <c r="O10" s="40">
        <v>125.76</v>
      </c>
      <c r="P10" s="40">
        <v>0.12</v>
      </c>
      <c r="Q10" s="40">
        <v>288.45999999999998</v>
      </c>
      <c r="R10" s="2" t="s">
        <v>26</v>
      </c>
    </row>
    <row r="11" spans="1:18" ht="15.75" customHeight="1">
      <c r="A11" s="2">
        <v>11569</v>
      </c>
      <c r="B11" s="27" t="s">
        <v>22</v>
      </c>
      <c r="C11" s="83" t="s">
        <v>42</v>
      </c>
      <c r="D11" s="40" t="s">
        <v>43</v>
      </c>
      <c r="E11" s="127">
        <v>564</v>
      </c>
      <c r="F11" s="127">
        <v>132</v>
      </c>
      <c r="G11" s="34">
        <v>0.23</v>
      </c>
      <c r="H11" s="32">
        <v>0.28000000000000003</v>
      </c>
      <c r="I11" s="40">
        <v>594</v>
      </c>
      <c r="J11" s="40">
        <v>203</v>
      </c>
      <c r="K11" s="39">
        <v>0.34</v>
      </c>
      <c r="L11" s="206" t="s">
        <v>25</v>
      </c>
      <c r="M11" s="39">
        <v>0.39</v>
      </c>
      <c r="N11" s="40">
        <v>1.6</v>
      </c>
      <c r="O11" s="40">
        <v>173.48</v>
      </c>
      <c r="P11" s="40">
        <v>1.46</v>
      </c>
      <c r="Q11" s="40">
        <v>280.11</v>
      </c>
      <c r="R11" s="2" t="s">
        <v>26</v>
      </c>
    </row>
    <row r="12" spans="1:18" ht="15.75" customHeight="1">
      <c r="A12" s="2">
        <v>401</v>
      </c>
      <c r="B12" s="27" t="s">
        <v>22</v>
      </c>
      <c r="C12" s="100" t="s">
        <v>44</v>
      </c>
      <c r="D12" s="122" t="s">
        <v>45</v>
      </c>
      <c r="E12" s="136">
        <v>193</v>
      </c>
      <c r="F12" s="136">
        <v>33</v>
      </c>
      <c r="G12" s="34">
        <v>0.17</v>
      </c>
      <c r="H12" s="32">
        <v>0.22</v>
      </c>
      <c r="I12" s="40">
        <v>154</v>
      </c>
      <c r="J12" s="40">
        <v>58</v>
      </c>
      <c r="K12" s="39">
        <v>0.38</v>
      </c>
      <c r="L12" s="206" t="s">
        <v>25</v>
      </c>
      <c r="M12" s="39">
        <v>0.43</v>
      </c>
      <c r="N12" s="40">
        <v>2.58</v>
      </c>
      <c r="O12" s="40">
        <v>366.3</v>
      </c>
      <c r="P12" s="40">
        <v>2.88</v>
      </c>
      <c r="Q12" s="40">
        <v>568.26</v>
      </c>
      <c r="R12" s="2"/>
    </row>
    <row r="13" spans="1:18" ht="15.75" customHeight="1">
      <c r="A13" s="2">
        <v>236</v>
      </c>
      <c r="B13" s="27" t="s">
        <v>22</v>
      </c>
      <c r="C13" s="83" t="s">
        <v>46</v>
      </c>
      <c r="D13" s="40" t="s">
        <v>47</v>
      </c>
      <c r="E13" s="127">
        <v>50</v>
      </c>
      <c r="F13" s="127">
        <v>15</v>
      </c>
      <c r="G13" s="34">
        <v>0.3</v>
      </c>
      <c r="H13" s="32">
        <v>0.35</v>
      </c>
      <c r="I13" s="40">
        <v>56</v>
      </c>
      <c r="J13" s="40">
        <v>17</v>
      </c>
      <c r="K13" s="39">
        <v>0.3</v>
      </c>
      <c r="L13" s="206" t="s">
        <v>31</v>
      </c>
      <c r="M13" s="36" t="s">
        <v>32</v>
      </c>
      <c r="N13" s="40">
        <v>1.51</v>
      </c>
      <c r="O13" s="40">
        <v>204.82</v>
      </c>
      <c r="P13" s="40">
        <v>1.53</v>
      </c>
      <c r="Q13" s="40">
        <v>383.94</v>
      </c>
      <c r="R13" s="2"/>
    </row>
    <row r="14" spans="1:18" ht="15.75" customHeight="1">
      <c r="A14" s="2">
        <v>41104</v>
      </c>
      <c r="B14" s="27" t="s">
        <v>22</v>
      </c>
      <c r="C14" s="83" t="s">
        <v>48</v>
      </c>
      <c r="D14" s="40" t="s">
        <v>49</v>
      </c>
      <c r="E14" s="127">
        <v>22</v>
      </c>
      <c r="F14" s="127">
        <v>1</v>
      </c>
      <c r="G14" s="34">
        <v>0.05</v>
      </c>
      <c r="H14" s="32">
        <v>0.1</v>
      </c>
      <c r="I14" s="40">
        <v>36</v>
      </c>
      <c r="J14" s="40">
        <v>7</v>
      </c>
      <c r="K14" s="39">
        <v>0.19</v>
      </c>
      <c r="L14" s="206" t="s">
        <v>25</v>
      </c>
      <c r="M14" s="39">
        <v>0.24</v>
      </c>
      <c r="N14" s="40">
        <v>1.52</v>
      </c>
      <c r="O14" s="40">
        <v>409.86</v>
      </c>
      <c r="P14" s="40">
        <v>0.71</v>
      </c>
      <c r="Q14" s="40">
        <v>879.57</v>
      </c>
      <c r="R14" s="2"/>
    </row>
    <row r="15" spans="1:18" ht="15.75" customHeight="1">
      <c r="A15" s="2">
        <v>43681</v>
      </c>
      <c r="B15" s="27" t="s">
        <v>22</v>
      </c>
      <c r="C15" s="83" t="s">
        <v>50</v>
      </c>
      <c r="D15" s="40" t="s">
        <v>51</v>
      </c>
      <c r="E15" s="127">
        <v>30</v>
      </c>
      <c r="F15" s="127">
        <v>10</v>
      </c>
      <c r="G15" s="34">
        <v>0.33</v>
      </c>
      <c r="H15" s="32">
        <v>0.38</v>
      </c>
      <c r="I15" s="40">
        <v>36</v>
      </c>
      <c r="J15" s="40">
        <v>5</v>
      </c>
      <c r="K15" s="39">
        <v>0.14000000000000001</v>
      </c>
      <c r="L15" s="206" t="s">
        <v>31</v>
      </c>
      <c r="M15" s="36" t="s">
        <v>32</v>
      </c>
      <c r="N15" s="40">
        <v>0.87</v>
      </c>
      <c r="O15" s="40">
        <v>160.19</v>
      </c>
      <c r="P15" s="40">
        <v>1.6</v>
      </c>
      <c r="Q15" s="40">
        <v>333.8</v>
      </c>
      <c r="R15" s="2"/>
    </row>
    <row r="16" spans="1:18" ht="15.75" customHeight="1">
      <c r="A16" s="2">
        <v>10828</v>
      </c>
      <c r="B16" s="27" t="s">
        <v>22</v>
      </c>
      <c r="C16" s="83" t="s">
        <v>52</v>
      </c>
      <c r="D16" s="40" t="s">
        <v>53</v>
      </c>
      <c r="E16" s="127">
        <v>17</v>
      </c>
      <c r="F16" s="127">
        <v>3</v>
      </c>
      <c r="G16" s="34">
        <v>0.18</v>
      </c>
      <c r="H16" s="32">
        <v>0.23</v>
      </c>
      <c r="I16" s="40">
        <v>18</v>
      </c>
      <c r="J16" s="40">
        <v>5</v>
      </c>
      <c r="K16" s="39">
        <v>0.28000000000000003</v>
      </c>
      <c r="L16" s="206" t="s">
        <v>25</v>
      </c>
      <c r="M16" s="39">
        <v>0.33</v>
      </c>
      <c r="N16" s="40">
        <v>0.54</v>
      </c>
      <c r="O16" s="40">
        <v>337.85</v>
      </c>
      <c r="P16" s="40">
        <v>0.4</v>
      </c>
      <c r="Q16" s="40">
        <v>637.20000000000005</v>
      </c>
      <c r="R16" s="2" t="s">
        <v>26</v>
      </c>
    </row>
    <row r="17" spans="1:18" ht="43.15">
      <c r="A17" s="2">
        <v>41125</v>
      </c>
      <c r="B17" s="27" t="s">
        <v>22</v>
      </c>
      <c r="C17" s="83" t="s">
        <v>54</v>
      </c>
      <c r="D17" s="40" t="s">
        <v>55</v>
      </c>
      <c r="E17" s="127">
        <v>159</v>
      </c>
      <c r="F17" s="138">
        <v>8</v>
      </c>
      <c r="G17" s="34">
        <v>0.05</v>
      </c>
      <c r="H17" s="32">
        <v>0.15</v>
      </c>
      <c r="I17" s="40">
        <v>95</v>
      </c>
      <c r="J17" s="40">
        <v>6</v>
      </c>
      <c r="K17" s="39">
        <v>0.06</v>
      </c>
      <c r="L17" s="206" t="s">
        <v>31</v>
      </c>
      <c r="M17" s="36" t="s">
        <v>32</v>
      </c>
      <c r="N17" s="40">
        <v>0.71</v>
      </c>
      <c r="O17" s="40">
        <v>293.77999999999997</v>
      </c>
      <c r="P17" s="40">
        <v>2.67</v>
      </c>
      <c r="Q17" s="40">
        <v>834.5</v>
      </c>
      <c r="R17" s="2" t="s">
        <v>56</v>
      </c>
    </row>
    <row r="18" spans="1:18" ht="15.75" customHeight="1">
      <c r="A18" s="2">
        <v>10686</v>
      </c>
      <c r="B18" s="27" t="s">
        <v>22</v>
      </c>
      <c r="C18" s="83" t="s">
        <v>57</v>
      </c>
      <c r="D18" s="40" t="s">
        <v>58</v>
      </c>
      <c r="E18" s="127">
        <v>13</v>
      </c>
      <c r="F18" s="127">
        <v>6</v>
      </c>
      <c r="G18" s="34">
        <v>0.46</v>
      </c>
      <c r="H18" s="32">
        <v>0.53</v>
      </c>
      <c r="I18" s="40">
        <v>16</v>
      </c>
      <c r="J18" s="40">
        <v>4</v>
      </c>
      <c r="K18" s="39">
        <v>0.25</v>
      </c>
      <c r="L18" s="206" t="s">
        <v>31</v>
      </c>
      <c r="M18" s="36" t="s">
        <v>32</v>
      </c>
      <c r="N18" s="40">
        <v>0.25</v>
      </c>
      <c r="O18" s="40">
        <v>205.83</v>
      </c>
      <c r="P18" s="40">
        <v>0.5</v>
      </c>
      <c r="Q18" s="40">
        <v>374.75</v>
      </c>
      <c r="R18" s="2"/>
    </row>
    <row r="19" spans="1:18" ht="15.75" customHeight="1">
      <c r="A19" s="2">
        <v>10806</v>
      </c>
      <c r="B19" s="27" t="s">
        <v>22</v>
      </c>
      <c r="C19" s="83" t="s">
        <v>59</v>
      </c>
      <c r="D19" s="40" t="s">
        <v>60</v>
      </c>
      <c r="E19" s="127">
        <v>27</v>
      </c>
      <c r="F19" s="127">
        <v>1</v>
      </c>
      <c r="G19" s="34">
        <v>0.04</v>
      </c>
      <c r="H19" s="32">
        <v>0.14000000000000001</v>
      </c>
      <c r="I19" s="40">
        <v>7</v>
      </c>
      <c r="J19" s="40">
        <v>1</v>
      </c>
      <c r="K19" s="39">
        <v>0.14000000000000001</v>
      </c>
      <c r="L19" s="206" t="s">
        <v>25</v>
      </c>
      <c r="M19" s="39">
        <v>0.19</v>
      </c>
      <c r="N19" s="40">
        <v>0</v>
      </c>
      <c r="O19" s="40">
        <v>100.5</v>
      </c>
      <c r="P19" s="40">
        <v>0</v>
      </c>
      <c r="Q19" s="40">
        <v>374</v>
      </c>
      <c r="R19" s="2"/>
    </row>
    <row r="20" spans="1:18" ht="15.75" customHeight="1">
      <c r="A20" s="2">
        <v>40940</v>
      </c>
      <c r="B20" s="27" t="s">
        <v>22</v>
      </c>
      <c r="C20" s="83" t="s">
        <v>61</v>
      </c>
      <c r="D20" s="40" t="s">
        <v>62</v>
      </c>
      <c r="E20" s="127">
        <v>30</v>
      </c>
      <c r="F20" s="127">
        <v>3</v>
      </c>
      <c r="G20" s="34">
        <v>0.1</v>
      </c>
      <c r="H20" s="32">
        <v>0.18</v>
      </c>
      <c r="I20" s="40">
        <v>21</v>
      </c>
      <c r="J20" s="40">
        <v>5</v>
      </c>
      <c r="K20" s="39">
        <v>0.24</v>
      </c>
      <c r="L20" s="206" t="s">
        <v>25</v>
      </c>
      <c r="M20" s="39">
        <v>0.28999999999999998</v>
      </c>
      <c r="N20" s="40">
        <v>0.56000000000000005</v>
      </c>
      <c r="O20" s="40">
        <v>167.56</v>
      </c>
      <c r="P20" s="40">
        <v>2.6</v>
      </c>
      <c r="Q20" s="40">
        <v>280.2</v>
      </c>
      <c r="R20" s="2"/>
    </row>
    <row r="21" spans="1:18" ht="15.75" customHeight="1">
      <c r="A21" s="2">
        <v>11024</v>
      </c>
      <c r="B21" s="27" t="s">
        <v>22</v>
      </c>
      <c r="C21" s="83" t="s">
        <v>63</v>
      </c>
      <c r="D21" s="40" t="s">
        <v>64</v>
      </c>
      <c r="E21" s="127">
        <v>12</v>
      </c>
      <c r="F21" s="127">
        <v>3</v>
      </c>
      <c r="G21" s="34">
        <v>0.25</v>
      </c>
      <c r="H21" s="32">
        <v>0.3</v>
      </c>
      <c r="I21" s="40">
        <v>9</v>
      </c>
      <c r="J21" s="40">
        <v>5</v>
      </c>
      <c r="K21" s="39">
        <v>0.56000000000000005</v>
      </c>
      <c r="L21" s="206" t="s">
        <v>25</v>
      </c>
      <c r="M21" s="39">
        <v>0.64</v>
      </c>
      <c r="N21" s="40">
        <v>0</v>
      </c>
      <c r="O21" s="240">
        <v>1062.25</v>
      </c>
      <c r="P21" s="40">
        <v>1.4</v>
      </c>
      <c r="Q21" s="240">
        <v>1468.8</v>
      </c>
      <c r="R21" s="2"/>
    </row>
    <row r="22" spans="1:18" ht="15.75" customHeight="1">
      <c r="A22" s="2">
        <v>11625</v>
      </c>
      <c r="B22" s="27" t="s">
        <v>22</v>
      </c>
      <c r="C22" s="83" t="s">
        <v>65</v>
      </c>
      <c r="D22" s="40" t="s">
        <v>66</v>
      </c>
      <c r="E22" s="127">
        <v>45</v>
      </c>
      <c r="F22" s="127">
        <v>20</v>
      </c>
      <c r="G22" s="34">
        <v>0.44</v>
      </c>
      <c r="H22" s="32">
        <v>0.51</v>
      </c>
      <c r="I22" s="40">
        <v>50</v>
      </c>
      <c r="J22" s="40">
        <v>17</v>
      </c>
      <c r="K22" s="39">
        <v>0.34</v>
      </c>
      <c r="L22" s="206" t="s">
        <v>31</v>
      </c>
      <c r="M22" s="36" t="s">
        <v>32</v>
      </c>
      <c r="N22" s="40">
        <v>4.6100000000000003</v>
      </c>
      <c r="O22" s="40">
        <v>908.67</v>
      </c>
      <c r="P22" s="40">
        <v>3.24</v>
      </c>
      <c r="Q22" s="240">
        <v>2209.5300000000002</v>
      </c>
      <c r="R22" s="2"/>
    </row>
    <row r="23" spans="1:18" ht="15.75" customHeight="1">
      <c r="A23" s="2">
        <v>10433</v>
      </c>
      <c r="B23" s="27" t="s">
        <v>22</v>
      </c>
      <c r="C23" s="83" t="s">
        <v>67</v>
      </c>
      <c r="D23" s="40" t="s">
        <v>68</v>
      </c>
      <c r="E23" s="127">
        <v>46</v>
      </c>
      <c r="F23" s="127">
        <v>14</v>
      </c>
      <c r="G23" s="34">
        <v>0.3</v>
      </c>
      <c r="H23" s="32">
        <v>0.35</v>
      </c>
      <c r="I23" s="40">
        <v>43</v>
      </c>
      <c r="J23" s="40">
        <v>14</v>
      </c>
      <c r="K23" s="39">
        <v>0.33</v>
      </c>
      <c r="L23" s="206" t="s">
        <v>31</v>
      </c>
      <c r="M23" s="36" t="s">
        <v>32</v>
      </c>
      <c r="N23" s="40">
        <v>1.86</v>
      </c>
      <c r="O23" s="40">
        <v>499.52</v>
      </c>
      <c r="P23" s="40">
        <v>1.1399999999999999</v>
      </c>
      <c r="Q23" s="40">
        <v>960.71</v>
      </c>
      <c r="R23" s="2" t="s">
        <v>26</v>
      </c>
    </row>
    <row r="24" spans="1:18" ht="15.75" customHeight="1">
      <c r="A24" s="2">
        <v>42113</v>
      </c>
      <c r="B24" s="27" t="s">
        <v>22</v>
      </c>
      <c r="C24" s="83" t="s">
        <v>69</v>
      </c>
      <c r="D24" s="40" t="s">
        <v>70</v>
      </c>
      <c r="E24" s="127">
        <v>44</v>
      </c>
      <c r="F24" s="127">
        <v>9</v>
      </c>
      <c r="G24" s="34">
        <v>0.2</v>
      </c>
      <c r="H24" s="32">
        <v>0.32</v>
      </c>
      <c r="I24" s="40">
        <v>30</v>
      </c>
      <c r="J24" s="40">
        <v>11</v>
      </c>
      <c r="K24" s="39">
        <v>0.37</v>
      </c>
      <c r="L24" s="206" t="s">
        <v>25</v>
      </c>
      <c r="M24" s="39">
        <v>0.42</v>
      </c>
      <c r="N24" s="40">
        <v>1.68</v>
      </c>
      <c r="O24" s="40">
        <v>529.58000000000004</v>
      </c>
      <c r="P24" s="40">
        <v>1.55</v>
      </c>
      <c r="Q24" s="240">
        <v>1224.73</v>
      </c>
      <c r="R24" s="2"/>
    </row>
    <row r="25" spans="1:18" ht="15.75" customHeight="1">
      <c r="A25" s="2">
        <v>10963</v>
      </c>
      <c r="B25" s="27" t="s">
        <v>22</v>
      </c>
      <c r="C25" s="83" t="s">
        <v>71</v>
      </c>
      <c r="D25" s="40" t="s">
        <v>72</v>
      </c>
      <c r="E25" s="127">
        <v>37</v>
      </c>
      <c r="F25" s="127">
        <v>9</v>
      </c>
      <c r="G25" s="34">
        <v>0.24</v>
      </c>
      <c r="H25" s="32">
        <v>0.28999999999999998</v>
      </c>
      <c r="I25" s="40">
        <v>28</v>
      </c>
      <c r="J25" s="40">
        <v>9</v>
      </c>
      <c r="K25" s="39">
        <v>0.32</v>
      </c>
      <c r="L25" s="206" t="s">
        <v>25</v>
      </c>
      <c r="M25" s="39">
        <v>0.37</v>
      </c>
      <c r="N25" s="40">
        <v>1</v>
      </c>
      <c r="O25" s="40">
        <v>281.42</v>
      </c>
      <c r="P25" s="40">
        <v>1.56</v>
      </c>
      <c r="Q25" s="40">
        <v>648.89</v>
      </c>
      <c r="R25" s="2"/>
    </row>
    <row r="26" spans="1:18" ht="15.75" customHeight="1">
      <c r="A26" s="2">
        <v>10606</v>
      </c>
      <c r="B26" s="27" t="s">
        <v>22</v>
      </c>
      <c r="C26" s="83" t="s">
        <v>73</v>
      </c>
      <c r="D26" s="40" t="s">
        <v>74</v>
      </c>
      <c r="E26" s="127">
        <v>16</v>
      </c>
      <c r="F26" s="127">
        <v>1</v>
      </c>
      <c r="G26" s="34">
        <v>0.06</v>
      </c>
      <c r="H26" s="32">
        <v>0.27</v>
      </c>
      <c r="I26" s="40">
        <v>15</v>
      </c>
      <c r="J26" s="40">
        <v>4</v>
      </c>
      <c r="K26" s="39">
        <v>0.27</v>
      </c>
      <c r="L26" s="206" t="s">
        <v>25</v>
      </c>
      <c r="M26" s="39">
        <v>0.32</v>
      </c>
      <c r="N26" s="40">
        <v>0.45</v>
      </c>
      <c r="O26" s="40">
        <v>388.45</v>
      </c>
      <c r="P26" s="40">
        <v>0.5</v>
      </c>
      <c r="Q26" s="40">
        <v>760.5</v>
      </c>
      <c r="R26" s="2"/>
    </row>
    <row r="27" spans="1:18" ht="15.75" customHeight="1">
      <c r="A27" s="2">
        <v>13347</v>
      </c>
      <c r="B27" s="27" t="s">
        <v>22</v>
      </c>
      <c r="C27" s="83" t="s">
        <v>75</v>
      </c>
      <c r="D27" s="40" t="s">
        <v>76</v>
      </c>
      <c r="E27" s="127">
        <v>55</v>
      </c>
      <c r="F27" s="127">
        <v>6</v>
      </c>
      <c r="G27" s="34">
        <v>0.11</v>
      </c>
      <c r="H27" s="32">
        <v>0.16</v>
      </c>
      <c r="I27" s="40">
        <v>58</v>
      </c>
      <c r="J27" s="40">
        <v>15</v>
      </c>
      <c r="K27" s="39">
        <v>0.26</v>
      </c>
      <c r="L27" s="206" t="s">
        <v>25</v>
      </c>
      <c r="M27" s="39">
        <v>0.31</v>
      </c>
      <c r="N27" s="40">
        <v>0.51</v>
      </c>
      <c r="O27" s="40">
        <v>275.60000000000002</v>
      </c>
      <c r="P27" s="40">
        <v>1.27</v>
      </c>
      <c r="Q27" s="40">
        <v>956.87</v>
      </c>
      <c r="R27" s="2"/>
    </row>
    <row r="28" spans="1:18" ht="15.75" customHeight="1">
      <c r="A28" s="2">
        <v>11019</v>
      </c>
      <c r="B28" s="27" t="s">
        <v>22</v>
      </c>
      <c r="C28" s="83" t="s">
        <v>77</v>
      </c>
      <c r="D28" s="40" t="s">
        <v>78</v>
      </c>
      <c r="E28" s="127">
        <v>23</v>
      </c>
      <c r="F28" s="127">
        <v>3</v>
      </c>
      <c r="G28" s="34">
        <v>0.13</v>
      </c>
      <c r="H28" s="32">
        <v>0.19</v>
      </c>
      <c r="I28" s="40">
        <v>9</v>
      </c>
      <c r="J28" s="40">
        <v>1</v>
      </c>
      <c r="K28" s="39">
        <v>0.11</v>
      </c>
      <c r="L28" s="206" t="s">
        <v>31</v>
      </c>
      <c r="M28" s="36" t="s">
        <v>32</v>
      </c>
      <c r="N28" s="40">
        <v>0.38</v>
      </c>
      <c r="O28" s="40">
        <v>155.38</v>
      </c>
      <c r="P28" s="40">
        <v>1</v>
      </c>
      <c r="Q28" s="40">
        <v>112</v>
      </c>
      <c r="R28" s="2"/>
    </row>
    <row r="29" spans="1:18" ht="15.75" customHeight="1">
      <c r="A29" s="2">
        <v>10603</v>
      </c>
      <c r="B29" s="27" t="s">
        <v>22</v>
      </c>
      <c r="C29" s="83" t="s">
        <v>79</v>
      </c>
      <c r="D29" s="40" t="s">
        <v>80</v>
      </c>
      <c r="E29" s="127">
        <v>106</v>
      </c>
      <c r="F29" s="127">
        <v>14</v>
      </c>
      <c r="G29" s="34">
        <v>0.13</v>
      </c>
      <c r="H29" s="32">
        <v>0.18</v>
      </c>
      <c r="I29" s="40">
        <v>101</v>
      </c>
      <c r="J29" s="40">
        <v>28</v>
      </c>
      <c r="K29" s="39">
        <v>0.28000000000000003</v>
      </c>
      <c r="L29" s="206" t="s">
        <v>25</v>
      </c>
      <c r="M29" s="39">
        <v>0.33</v>
      </c>
      <c r="N29" s="40">
        <v>0.95</v>
      </c>
      <c r="O29" s="40">
        <v>389.89</v>
      </c>
      <c r="P29" s="40">
        <v>1.25</v>
      </c>
      <c r="Q29" s="40">
        <v>790.5</v>
      </c>
      <c r="R29" s="2"/>
    </row>
    <row r="30" spans="1:18" ht="15.75" customHeight="1">
      <c r="A30" s="2">
        <v>10676</v>
      </c>
      <c r="B30" s="27" t="s">
        <v>22</v>
      </c>
      <c r="C30" s="104" t="s">
        <v>81</v>
      </c>
      <c r="D30" s="33" t="s">
        <v>82</v>
      </c>
      <c r="E30" s="138">
        <v>17</v>
      </c>
      <c r="F30" s="138">
        <v>2</v>
      </c>
      <c r="G30" s="34">
        <v>0.12</v>
      </c>
      <c r="H30" s="42">
        <v>0.17</v>
      </c>
      <c r="I30" s="40">
        <v>11</v>
      </c>
      <c r="J30" s="40">
        <v>1</v>
      </c>
      <c r="K30" s="39">
        <v>0.09</v>
      </c>
      <c r="L30" s="206" t="s">
        <v>31</v>
      </c>
      <c r="M30" s="36" t="s">
        <v>32</v>
      </c>
      <c r="N30" s="40">
        <v>0.8</v>
      </c>
      <c r="O30" s="40">
        <v>546.20000000000005</v>
      </c>
      <c r="P30" s="40">
        <v>6</v>
      </c>
      <c r="Q30" s="240">
        <v>1073</v>
      </c>
      <c r="R30" s="2"/>
    </row>
    <row r="31" spans="1:18" ht="15.75" customHeight="1">
      <c r="A31" s="2">
        <v>13280</v>
      </c>
      <c r="B31" s="27" t="s">
        <v>22</v>
      </c>
      <c r="C31" s="83" t="s">
        <v>83</v>
      </c>
      <c r="D31" s="40" t="s">
        <v>84</v>
      </c>
      <c r="E31" s="127">
        <v>295</v>
      </c>
      <c r="F31" s="127">
        <v>98</v>
      </c>
      <c r="G31" s="34">
        <v>0.33</v>
      </c>
      <c r="H31" s="32">
        <v>0.38</v>
      </c>
      <c r="I31" s="40">
        <v>282</v>
      </c>
      <c r="J31" s="40">
        <v>114</v>
      </c>
      <c r="K31" s="39">
        <v>0.4</v>
      </c>
      <c r="L31" s="206" t="s">
        <v>25</v>
      </c>
      <c r="M31" s="39">
        <v>0.46</v>
      </c>
      <c r="N31" s="40">
        <v>1.38</v>
      </c>
      <c r="O31" s="40">
        <v>374.35</v>
      </c>
      <c r="P31" s="40">
        <v>2.0099999999999998</v>
      </c>
      <c r="Q31" s="40">
        <v>682.68</v>
      </c>
      <c r="R31" s="2"/>
    </row>
    <row r="32" spans="1:18" ht="15.75" customHeight="1">
      <c r="A32" s="2">
        <v>42484</v>
      </c>
      <c r="B32" s="27" t="s">
        <v>22</v>
      </c>
      <c r="C32" s="83" t="s">
        <v>85</v>
      </c>
      <c r="D32" s="40" t="s">
        <v>86</v>
      </c>
      <c r="E32" s="127">
        <v>104</v>
      </c>
      <c r="F32" s="127">
        <v>6</v>
      </c>
      <c r="G32" s="34">
        <v>0.06</v>
      </c>
      <c r="H32" s="32">
        <v>0.16</v>
      </c>
      <c r="I32" s="40">
        <v>37</v>
      </c>
      <c r="J32" s="40">
        <v>9</v>
      </c>
      <c r="K32" s="39">
        <v>0.24</v>
      </c>
      <c r="L32" s="206" t="s">
        <v>25</v>
      </c>
      <c r="M32" s="39">
        <v>0.28999999999999998</v>
      </c>
      <c r="N32" s="40">
        <v>2.4300000000000002</v>
      </c>
      <c r="O32" s="40">
        <v>574</v>
      </c>
      <c r="P32" s="40">
        <v>2.11</v>
      </c>
      <c r="Q32" s="40">
        <v>980.22</v>
      </c>
      <c r="R32" s="2"/>
    </row>
    <row r="33" spans="1:18" ht="15.75" customHeight="1">
      <c r="A33" s="2">
        <v>702</v>
      </c>
      <c r="B33" s="27" t="s">
        <v>22</v>
      </c>
      <c r="C33" s="83" t="s">
        <v>87</v>
      </c>
      <c r="D33" s="40" t="s">
        <v>88</v>
      </c>
      <c r="E33" s="127">
        <v>79</v>
      </c>
      <c r="F33" s="127">
        <v>7</v>
      </c>
      <c r="G33" s="34">
        <v>0.09</v>
      </c>
      <c r="H33" s="32">
        <v>0.16</v>
      </c>
      <c r="I33" s="40">
        <v>105</v>
      </c>
      <c r="J33" s="40">
        <v>21</v>
      </c>
      <c r="K33" s="39">
        <v>0.2</v>
      </c>
      <c r="L33" s="206" t="s">
        <v>25</v>
      </c>
      <c r="M33" s="39">
        <v>0.25</v>
      </c>
      <c r="N33" s="40">
        <v>2.42</v>
      </c>
      <c r="O33" s="40">
        <v>723.44</v>
      </c>
      <c r="P33" s="40">
        <v>1.29</v>
      </c>
      <c r="Q33" s="240">
        <v>1015.43</v>
      </c>
      <c r="R33" s="2"/>
    </row>
    <row r="34" spans="1:18" ht="15.75" customHeight="1">
      <c r="A34" s="2">
        <v>12078</v>
      </c>
      <c r="B34" s="27" t="s">
        <v>22</v>
      </c>
      <c r="C34" s="83" t="s">
        <v>89</v>
      </c>
      <c r="D34" s="40" t="s">
        <v>90</v>
      </c>
      <c r="E34" s="127">
        <v>32</v>
      </c>
      <c r="F34" s="127">
        <v>6</v>
      </c>
      <c r="G34" s="34">
        <v>0.19</v>
      </c>
      <c r="H34" s="32">
        <v>0.24</v>
      </c>
      <c r="I34" s="40">
        <v>35</v>
      </c>
      <c r="J34" s="40">
        <v>8</v>
      </c>
      <c r="K34" s="39">
        <v>0.23</v>
      </c>
      <c r="L34" s="206" t="s">
        <v>31</v>
      </c>
      <c r="M34" s="36" t="s">
        <v>32</v>
      </c>
      <c r="N34" s="40">
        <v>1.37</v>
      </c>
      <c r="O34" s="40">
        <v>427.63</v>
      </c>
      <c r="P34" s="40">
        <v>2</v>
      </c>
      <c r="Q34" s="240">
        <v>1472.13</v>
      </c>
      <c r="R34" s="2"/>
    </row>
    <row r="35" spans="1:18" ht="15.75" customHeight="1">
      <c r="A35" s="2">
        <v>42994</v>
      </c>
      <c r="B35" s="27" t="s">
        <v>22</v>
      </c>
      <c r="C35" s="83" t="s">
        <v>91</v>
      </c>
      <c r="D35" s="40" t="s">
        <v>92</v>
      </c>
      <c r="E35" s="127">
        <v>36</v>
      </c>
      <c r="F35" s="127">
        <v>4</v>
      </c>
      <c r="G35" s="34">
        <v>0.11</v>
      </c>
      <c r="H35" s="32">
        <v>0.21</v>
      </c>
      <c r="I35" s="40">
        <v>24</v>
      </c>
      <c r="J35" s="40">
        <v>8</v>
      </c>
      <c r="K35" s="39">
        <v>0.33</v>
      </c>
      <c r="L35" s="206" t="s">
        <v>25</v>
      </c>
      <c r="M35" s="39">
        <v>0.38</v>
      </c>
      <c r="N35" s="40">
        <v>1.19</v>
      </c>
      <c r="O35" s="40">
        <v>459.69</v>
      </c>
      <c r="P35" s="40">
        <v>3.38</v>
      </c>
      <c r="Q35" s="240">
        <v>1643.5</v>
      </c>
      <c r="R35" s="2"/>
    </row>
    <row r="36" spans="1:18" ht="15.75" customHeight="1">
      <c r="A36" s="2">
        <v>40319</v>
      </c>
      <c r="B36" s="27" t="s">
        <v>22</v>
      </c>
      <c r="C36" s="83" t="s">
        <v>93</v>
      </c>
      <c r="D36" s="40" t="s">
        <v>94</v>
      </c>
      <c r="E36" s="127">
        <v>157</v>
      </c>
      <c r="F36" s="127">
        <v>9</v>
      </c>
      <c r="G36" s="34">
        <v>0.06</v>
      </c>
      <c r="H36" s="32">
        <v>0.12</v>
      </c>
      <c r="I36" s="40">
        <v>42</v>
      </c>
      <c r="J36" s="40">
        <v>9</v>
      </c>
      <c r="K36" s="39">
        <v>0.21</v>
      </c>
      <c r="L36" s="206" t="s">
        <v>25</v>
      </c>
      <c r="M36" s="39">
        <v>0.26</v>
      </c>
      <c r="N36" s="40">
        <v>2.06</v>
      </c>
      <c r="O36" s="40">
        <v>339.03</v>
      </c>
      <c r="P36" s="40">
        <v>2.89</v>
      </c>
      <c r="Q36" s="40">
        <v>622.55999999999995</v>
      </c>
      <c r="R36" s="2" t="s">
        <v>95</v>
      </c>
    </row>
    <row r="37" spans="1:18" ht="15.75" customHeight="1">
      <c r="A37" s="2">
        <v>41418</v>
      </c>
      <c r="B37" s="27" t="s">
        <v>22</v>
      </c>
      <c r="C37" s="83" t="s">
        <v>96</v>
      </c>
      <c r="D37" s="40" t="s">
        <v>97</v>
      </c>
      <c r="E37" s="127">
        <v>158</v>
      </c>
      <c r="F37" s="127">
        <v>13</v>
      </c>
      <c r="G37" s="34">
        <v>0.08</v>
      </c>
      <c r="H37" s="32">
        <v>0.14000000000000001</v>
      </c>
      <c r="I37" s="40">
        <v>65</v>
      </c>
      <c r="J37" s="40">
        <v>7</v>
      </c>
      <c r="K37" s="39">
        <v>0.11</v>
      </c>
      <c r="L37" s="206" t="s">
        <v>31</v>
      </c>
      <c r="M37" s="36" t="s">
        <v>32</v>
      </c>
      <c r="N37" s="40">
        <v>1.62</v>
      </c>
      <c r="O37" s="40">
        <v>536.69000000000005</v>
      </c>
      <c r="P37" s="40">
        <v>1.1399999999999999</v>
      </c>
      <c r="Q37" s="240">
        <v>1851</v>
      </c>
      <c r="R37" s="2"/>
    </row>
    <row r="38" spans="1:18" ht="15.75" customHeight="1">
      <c r="A38" s="2">
        <v>11077</v>
      </c>
      <c r="B38" s="27" t="s">
        <v>22</v>
      </c>
      <c r="C38" s="83" t="s">
        <v>98</v>
      </c>
      <c r="D38" s="40" t="s">
        <v>99</v>
      </c>
      <c r="E38" s="127">
        <v>45</v>
      </c>
      <c r="F38" s="127">
        <v>4</v>
      </c>
      <c r="G38" s="34">
        <v>0.09</v>
      </c>
      <c r="H38" s="32">
        <v>0.17</v>
      </c>
      <c r="I38" s="40">
        <v>21</v>
      </c>
      <c r="J38" s="40">
        <v>3</v>
      </c>
      <c r="K38" s="39">
        <v>0.14000000000000001</v>
      </c>
      <c r="L38" s="206" t="s">
        <v>31</v>
      </c>
      <c r="M38" s="36" t="s">
        <v>32</v>
      </c>
      <c r="N38" s="40">
        <v>4.22</v>
      </c>
      <c r="O38" s="40">
        <v>379.89</v>
      </c>
      <c r="P38" s="40">
        <v>1.67</v>
      </c>
      <c r="Q38" s="40">
        <v>538</v>
      </c>
      <c r="R38" s="2"/>
    </row>
    <row r="39" spans="1:18" ht="15.75" customHeight="1">
      <c r="A39" s="2">
        <v>10456</v>
      </c>
      <c r="B39" s="27" t="s">
        <v>22</v>
      </c>
      <c r="C39" s="83" t="s">
        <v>100</v>
      </c>
      <c r="D39" s="40" t="s">
        <v>101</v>
      </c>
      <c r="E39" s="127">
        <v>29</v>
      </c>
      <c r="F39" s="127">
        <v>3</v>
      </c>
      <c r="G39" s="34">
        <v>0.1</v>
      </c>
      <c r="H39" s="32">
        <v>0.31</v>
      </c>
      <c r="I39" s="40">
        <v>43</v>
      </c>
      <c r="J39" s="40">
        <v>15</v>
      </c>
      <c r="K39" s="39">
        <v>0.35</v>
      </c>
      <c r="L39" s="206" t="s">
        <v>25</v>
      </c>
      <c r="M39" s="39">
        <v>0.4</v>
      </c>
      <c r="N39" s="40">
        <v>1.1100000000000001</v>
      </c>
      <c r="O39" s="40">
        <v>212.32</v>
      </c>
      <c r="P39" s="40">
        <v>1.73</v>
      </c>
      <c r="Q39" s="40">
        <v>778.53</v>
      </c>
      <c r="R39" s="2"/>
    </row>
    <row r="40" spans="1:18" ht="15.75" customHeight="1">
      <c r="A40" s="2">
        <v>11023</v>
      </c>
      <c r="B40" s="27" t="s">
        <v>22</v>
      </c>
      <c r="C40" s="83" t="s">
        <v>102</v>
      </c>
      <c r="D40" s="40" t="s">
        <v>103</v>
      </c>
      <c r="E40" s="127">
        <v>23</v>
      </c>
      <c r="F40" s="127">
        <v>5</v>
      </c>
      <c r="G40" s="34">
        <v>0.22</v>
      </c>
      <c r="H40" s="32">
        <v>0.27</v>
      </c>
      <c r="I40" s="40">
        <v>20</v>
      </c>
      <c r="J40" s="40">
        <v>8</v>
      </c>
      <c r="K40" s="39">
        <v>0.4</v>
      </c>
      <c r="L40" s="206" t="s">
        <v>25</v>
      </c>
      <c r="M40" s="39">
        <v>0.46</v>
      </c>
      <c r="N40" s="40">
        <v>1.83</v>
      </c>
      <c r="O40" s="40">
        <v>261.17</v>
      </c>
      <c r="P40" s="40">
        <v>0.75</v>
      </c>
      <c r="Q40" s="40">
        <v>433.13</v>
      </c>
      <c r="R40" s="2" t="s">
        <v>56</v>
      </c>
    </row>
    <row r="41" spans="1:18" ht="15.75" customHeight="1">
      <c r="A41" s="2">
        <v>40152</v>
      </c>
      <c r="B41" s="27" t="s">
        <v>22</v>
      </c>
      <c r="C41" s="83" t="s">
        <v>104</v>
      </c>
      <c r="D41" s="40" t="s">
        <v>105</v>
      </c>
      <c r="E41" s="127">
        <v>15</v>
      </c>
      <c r="F41" s="127">
        <v>3</v>
      </c>
      <c r="G41" s="34">
        <v>0.2</v>
      </c>
      <c r="H41" s="32">
        <v>0.25</v>
      </c>
      <c r="I41" s="40">
        <v>11</v>
      </c>
      <c r="J41" s="40">
        <v>3</v>
      </c>
      <c r="K41" s="39">
        <v>0.27</v>
      </c>
      <c r="L41" s="206" t="s">
        <v>25</v>
      </c>
      <c r="M41" s="39">
        <v>0.32</v>
      </c>
      <c r="N41" s="40">
        <v>0.25</v>
      </c>
      <c r="O41" s="40">
        <v>169</v>
      </c>
      <c r="P41" s="40">
        <v>0</v>
      </c>
      <c r="Q41" s="40">
        <v>565.33000000000004</v>
      </c>
      <c r="R41" s="2"/>
    </row>
    <row r="42" spans="1:18" ht="15.75" customHeight="1">
      <c r="A42" s="2">
        <v>191</v>
      </c>
      <c r="B42" s="27" t="s">
        <v>22</v>
      </c>
      <c r="C42" s="83" t="s">
        <v>106</v>
      </c>
      <c r="D42" s="40" t="s">
        <v>107</v>
      </c>
      <c r="E42" s="127">
        <v>135</v>
      </c>
      <c r="F42" s="127">
        <v>9</v>
      </c>
      <c r="G42" s="34">
        <v>7.0000000000000007E-2</v>
      </c>
      <c r="H42" s="32">
        <v>0.12</v>
      </c>
      <c r="I42" s="40">
        <v>145</v>
      </c>
      <c r="J42" s="40">
        <v>13</v>
      </c>
      <c r="K42" s="39">
        <v>0.09</v>
      </c>
      <c r="L42" s="206" t="s">
        <v>31</v>
      </c>
      <c r="M42" s="36" t="s">
        <v>32</v>
      </c>
      <c r="N42" s="40">
        <v>3.58</v>
      </c>
      <c r="O42" s="40">
        <v>528.85</v>
      </c>
      <c r="P42" s="40">
        <v>7.46</v>
      </c>
      <c r="Q42" s="40">
        <v>917.62</v>
      </c>
      <c r="R42" s="2"/>
    </row>
    <row r="43" spans="1:18" ht="15.75" customHeight="1">
      <c r="A43" s="2">
        <v>10579</v>
      </c>
      <c r="B43" s="27" t="s">
        <v>22</v>
      </c>
      <c r="C43" s="83" t="s">
        <v>108</v>
      </c>
      <c r="D43" s="40" t="s">
        <v>109</v>
      </c>
      <c r="E43" s="127">
        <v>20</v>
      </c>
      <c r="F43" s="127">
        <v>3</v>
      </c>
      <c r="G43" s="34">
        <v>0.15</v>
      </c>
      <c r="H43" s="32">
        <v>0.2</v>
      </c>
      <c r="I43" s="40">
        <v>16</v>
      </c>
      <c r="J43" s="40">
        <v>3</v>
      </c>
      <c r="K43" s="39">
        <v>0.19</v>
      </c>
      <c r="L43" s="206" t="s">
        <v>31</v>
      </c>
      <c r="M43" s="36" t="s">
        <v>32</v>
      </c>
      <c r="N43" s="40">
        <v>0.62</v>
      </c>
      <c r="O43" s="40">
        <v>279.08</v>
      </c>
      <c r="P43" s="40">
        <v>0</v>
      </c>
      <c r="Q43" s="40">
        <v>684.33</v>
      </c>
      <c r="R43" s="2"/>
    </row>
    <row r="44" spans="1:18" ht="15.75" customHeight="1">
      <c r="A44" s="2">
        <v>41064</v>
      </c>
      <c r="B44" s="27" t="s">
        <v>22</v>
      </c>
      <c r="C44" s="83" t="s">
        <v>110</v>
      </c>
      <c r="D44" s="40" t="s">
        <v>111</v>
      </c>
      <c r="E44" s="127">
        <v>32</v>
      </c>
      <c r="F44" s="127">
        <v>10</v>
      </c>
      <c r="G44" s="34">
        <v>0.31</v>
      </c>
      <c r="H44" s="32">
        <v>0.36</v>
      </c>
      <c r="I44" s="40">
        <v>37</v>
      </c>
      <c r="J44" s="40">
        <v>13</v>
      </c>
      <c r="K44" s="39">
        <v>0.35</v>
      </c>
      <c r="L44" s="206" t="s">
        <v>31</v>
      </c>
      <c r="M44" s="36" t="s">
        <v>32</v>
      </c>
      <c r="N44" s="40">
        <v>0.71</v>
      </c>
      <c r="O44" s="40">
        <v>364.04</v>
      </c>
      <c r="P44" s="40">
        <v>1.23</v>
      </c>
      <c r="Q44" s="240">
        <v>1537.38</v>
      </c>
      <c r="R44" s="2"/>
    </row>
    <row r="45" spans="1:18" ht="15.75" customHeight="1">
      <c r="A45" s="2">
        <v>40489</v>
      </c>
      <c r="B45" s="27" t="s">
        <v>22</v>
      </c>
      <c r="C45" s="83" t="s">
        <v>112</v>
      </c>
      <c r="D45" s="40" t="s">
        <v>113</v>
      </c>
      <c r="E45" s="127">
        <v>23</v>
      </c>
      <c r="F45" s="127">
        <v>11</v>
      </c>
      <c r="G45" s="170">
        <v>0.48</v>
      </c>
      <c r="H45" s="32">
        <v>0.55000000000000004</v>
      </c>
      <c r="I45" s="40">
        <v>20</v>
      </c>
      <c r="J45" s="40">
        <v>20</v>
      </c>
      <c r="K45" s="39">
        <v>1</v>
      </c>
      <c r="L45" s="206" t="s">
        <v>25</v>
      </c>
      <c r="M45" s="39">
        <v>1.1499999999999999</v>
      </c>
      <c r="N45" s="40">
        <v>0</v>
      </c>
      <c r="O45" s="40">
        <v>0</v>
      </c>
      <c r="P45" s="40">
        <v>0.85</v>
      </c>
      <c r="Q45" s="240">
        <v>1025.0999999999999</v>
      </c>
      <c r="R45" s="2"/>
    </row>
    <row r="46" spans="1:18" ht="15.75" customHeight="1">
      <c r="A46" s="2">
        <v>11245</v>
      </c>
      <c r="B46" s="27" t="s">
        <v>22</v>
      </c>
      <c r="C46" s="83" t="s">
        <v>114</v>
      </c>
      <c r="D46" s="40" t="s">
        <v>115</v>
      </c>
      <c r="E46" s="127">
        <v>17</v>
      </c>
      <c r="F46" s="127">
        <v>3</v>
      </c>
      <c r="G46" s="34">
        <v>0.18</v>
      </c>
      <c r="H46" s="32">
        <v>0.23</v>
      </c>
      <c r="I46" s="40">
        <v>29</v>
      </c>
      <c r="J46" s="40">
        <v>12</v>
      </c>
      <c r="K46" s="39">
        <v>0.41</v>
      </c>
      <c r="L46" s="206" t="s">
        <v>25</v>
      </c>
      <c r="M46" s="39">
        <v>0.48</v>
      </c>
      <c r="N46" s="40">
        <v>1.06</v>
      </c>
      <c r="O46" s="40">
        <v>360.94</v>
      </c>
      <c r="P46" s="40">
        <v>4.17</v>
      </c>
      <c r="Q46" s="240">
        <v>4709.08</v>
      </c>
      <c r="R46" s="2"/>
    </row>
    <row r="47" spans="1:18" ht="15.75" customHeight="1">
      <c r="A47" s="2">
        <v>41871</v>
      </c>
      <c r="B47" s="27" t="s">
        <v>22</v>
      </c>
      <c r="C47" s="83" t="s">
        <v>116</v>
      </c>
      <c r="D47" s="40" t="s">
        <v>117</v>
      </c>
      <c r="E47" s="127">
        <v>38</v>
      </c>
      <c r="F47" s="127">
        <v>7</v>
      </c>
      <c r="G47" s="34">
        <v>0.18</v>
      </c>
      <c r="H47" s="32">
        <v>0.23</v>
      </c>
      <c r="I47" s="40">
        <v>37</v>
      </c>
      <c r="J47" s="40">
        <v>14</v>
      </c>
      <c r="K47" s="39">
        <v>0.38</v>
      </c>
      <c r="L47" s="206" t="s">
        <v>25</v>
      </c>
      <c r="M47" s="39">
        <v>0.44</v>
      </c>
      <c r="N47" s="40">
        <v>1.39</v>
      </c>
      <c r="O47" s="40">
        <v>491.87</v>
      </c>
      <c r="P47" s="40">
        <v>1.07</v>
      </c>
      <c r="Q47" s="240">
        <v>1250.5</v>
      </c>
      <c r="R47" s="2" t="s">
        <v>26</v>
      </c>
    </row>
    <row r="48" spans="1:18" ht="15.75" customHeight="1">
      <c r="A48" s="2">
        <v>780</v>
      </c>
      <c r="B48" s="27" t="s">
        <v>22</v>
      </c>
      <c r="C48" s="83" t="s">
        <v>118</v>
      </c>
      <c r="D48" s="40" t="s">
        <v>119</v>
      </c>
      <c r="E48" s="127">
        <v>58</v>
      </c>
      <c r="F48" s="127">
        <v>4</v>
      </c>
      <c r="G48" s="34">
        <v>7.0000000000000007E-2</v>
      </c>
      <c r="H48" s="32">
        <v>0.24</v>
      </c>
      <c r="I48" s="40">
        <v>73</v>
      </c>
      <c r="J48" s="40">
        <v>13</v>
      </c>
      <c r="K48" s="39">
        <v>0.18</v>
      </c>
      <c r="L48" s="206" t="s">
        <v>31</v>
      </c>
      <c r="M48" s="36" t="s">
        <v>32</v>
      </c>
      <c r="N48" s="40">
        <v>2.65</v>
      </c>
      <c r="O48" s="40">
        <v>352.5</v>
      </c>
      <c r="P48" s="40">
        <v>3.54</v>
      </c>
      <c r="Q48" s="40">
        <v>611.69000000000005</v>
      </c>
      <c r="R48" s="2"/>
    </row>
    <row r="49" spans="1:18" ht="15.75" customHeight="1">
      <c r="A49" s="2">
        <v>41380</v>
      </c>
      <c r="B49" s="27" t="s">
        <v>22</v>
      </c>
      <c r="C49" s="83" t="s">
        <v>120</v>
      </c>
      <c r="D49" s="40" t="s">
        <v>121</v>
      </c>
      <c r="E49" s="127">
        <v>12</v>
      </c>
      <c r="F49" s="127">
        <v>3</v>
      </c>
      <c r="G49" s="34">
        <v>0.25</v>
      </c>
      <c r="H49" s="32">
        <v>0.3</v>
      </c>
      <c r="I49" s="40">
        <v>6</v>
      </c>
      <c r="J49" s="40">
        <v>0</v>
      </c>
      <c r="K49" s="39">
        <v>0</v>
      </c>
      <c r="L49" s="206" t="s">
        <v>31</v>
      </c>
      <c r="M49" s="36" t="s">
        <v>32</v>
      </c>
      <c r="N49" s="40">
        <v>1.17</v>
      </c>
      <c r="O49" s="40">
        <v>338.33</v>
      </c>
      <c r="P49" s="40">
        <v>0</v>
      </c>
      <c r="Q49" s="40">
        <v>0</v>
      </c>
      <c r="R49" s="2"/>
    </row>
    <row r="50" spans="1:18" ht="15.75" customHeight="1">
      <c r="A50" s="2">
        <v>12542</v>
      </c>
      <c r="B50" s="27" t="s">
        <v>22</v>
      </c>
      <c r="C50" s="83" t="s">
        <v>122</v>
      </c>
      <c r="D50" s="40" t="s">
        <v>123</v>
      </c>
      <c r="E50" s="127">
        <v>78</v>
      </c>
      <c r="F50" s="127">
        <v>13</v>
      </c>
      <c r="G50" s="34">
        <v>0.17</v>
      </c>
      <c r="H50" s="32">
        <v>0.22</v>
      </c>
      <c r="I50" s="40">
        <v>55</v>
      </c>
      <c r="J50" s="40">
        <v>13</v>
      </c>
      <c r="K50" s="39">
        <v>0.24</v>
      </c>
      <c r="L50" s="206" t="s">
        <v>25</v>
      </c>
      <c r="M50" s="39">
        <v>0.28999999999999998</v>
      </c>
      <c r="N50" s="40">
        <v>2.2400000000000002</v>
      </c>
      <c r="O50" s="40">
        <v>730.86</v>
      </c>
      <c r="P50" s="40">
        <v>3.38</v>
      </c>
      <c r="Q50" s="240">
        <v>1742.69</v>
      </c>
      <c r="R50" s="2"/>
    </row>
    <row r="51" spans="1:18" ht="15.75" customHeight="1">
      <c r="A51" s="2">
        <v>42496</v>
      </c>
      <c r="B51" s="27" t="s">
        <v>22</v>
      </c>
      <c r="C51" s="83" t="s">
        <v>124</v>
      </c>
      <c r="D51" s="40" t="s">
        <v>125</v>
      </c>
      <c r="E51" s="127">
        <v>21</v>
      </c>
      <c r="F51" s="127">
        <v>6</v>
      </c>
      <c r="G51" s="34">
        <v>0.28999999999999998</v>
      </c>
      <c r="H51" s="32">
        <v>0.34</v>
      </c>
      <c r="I51" s="40">
        <v>23</v>
      </c>
      <c r="J51" s="40">
        <v>7</v>
      </c>
      <c r="K51" s="39">
        <v>0.3</v>
      </c>
      <c r="L51" s="206" t="s">
        <v>31</v>
      </c>
      <c r="M51" s="36" t="s">
        <v>32</v>
      </c>
      <c r="N51" s="40">
        <v>0.69</v>
      </c>
      <c r="O51" s="40">
        <v>266.81</v>
      </c>
      <c r="P51" s="40">
        <v>2</v>
      </c>
      <c r="Q51" s="40">
        <v>686.14</v>
      </c>
      <c r="R51" s="2"/>
    </row>
    <row r="52" spans="1:18" ht="15.75" customHeight="1">
      <c r="A52" s="2">
        <v>10270</v>
      </c>
      <c r="B52" s="27" t="s">
        <v>22</v>
      </c>
      <c r="C52" s="83" t="s">
        <v>126</v>
      </c>
      <c r="D52" s="40" t="s">
        <v>127</v>
      </c>
      <c r="E52" s="138">
        <v>27</v>
      </c>
      <c r="F52" s="127">
        <v>4</v>
      </c>
      <c r="G52" s="34">
        <v>0.15</v>
      </c>
      <c r="H52" s="32">
        <v>0.2</v>
      </c>
      <c r="I52" s="40">
        <v>32</v>
      </c>
      <c r="J52" s="40">
        <v>9</v>
      </c>
      <c r="K52" s="39">
        <v>0.28000000000000003</v>
      </c>
      <c r="L52" s="206" t="s">
        <v>25</v>
      </c>
      <c r="M52" s="39">
        <v>0.33</v>
      </c>
      <c r="N52" s="40">
        <v>0.96</v>
      </c>
      <c r="O52" s="40">
        <v>477.26</v>
      </c>
      <c r="P52" s="40">
        <v>1.44</v>
      </c>
      <c r="Q52" s="240">
        <v>1205.67</v>
      </c>
      <c r="R52" s="2"/>
    </row>
    <row r="53" spans="1:18" ht="15.75" customHeight="1">
      <c r="A53" s="2">
        <v>11948</v>
      </c>
      <c r="B53" s="27" t="s">
        <v>22</v>
      </c>
      <c r="C53" s="83" t="s">
        <v>128</v>
      </c>
      <c r="D53" s="40" t="s">
        <v>129</v>
      </c>
      <c r="E53" s="127">
        <v>24</v>
      </c>
      <c r="F53" s="127">
        <v>1</v>
      </c>
      <c r="G53" s="34">
        <v>0.04</v>
      </c>
      <c r="H53" s="32">
        <v>0.1</v>
      </c>
      <c r="I53" s="40">
        <v>15</v>
      </c>
      <c r="J53" s="40">
        <v>3</v>
      </c>
      <c r="K53" s="39">
        <v>0.2</v>
      </c>
      <c r="L53" s="206" t="s">
        <v>25</v>
      </c>
      <c r="M53" s="39">
        <v>0.25</v>
      </c>
      <c r="N53" s="40">
        <v>0.83</v>
      </c>
      <c r="O53" s="40">
        <v>344.75</v>
      </c>
      <c r="P53" s="40">
        <v>2</v>
      </c>
      <c r="Q53" s="240">
        <v>3359.67</v>
      </c>
      <c r="R53" s="2"/>
    </row>
    <row r="54" spans="1:18" ht="15.75" customHeight="1">
      <c r="A54" s="2">
        <v>41385</v>
      </c>
      <c r="B54" s="81" t="s">
        <v>130</v>
      </c>
      <c r="C54" s="81" t="s">
        <v>131</v>
      </c>
      <c r="D54" s="111"/>
      <c r="E54" s="109">
        <v>389</v>
      </c>
      <c r="F54" s="109">
        <v>23</v>
      </c>
      <c r="G54" s="32">
        <v>5.9125964010282778E-2</v>
      </c>
      <c r="H54" s="162">
        <f>ROUND(G54+0.0375,2)</f>
        <v>0.1</v>
      </c>
      <c r="I54" s="114">
        <v>299</v>
      </c>
      <c r="J54" s="114">
        <v>46</v>
      </c>
      <c r="K54" s="198">
        <f>IF(OR(ISBLANK(I54),ISBLANK(J54)),"",ROUND((J54/I54),2))</f>
        <v>0.15</v>
      </c>
      <c r="L54" s="210" t="str">
        <f>IF(K54="","",IF(K54&gt;=H54,"Yes","No"))</f>
        <v>Yes</v>
      </c>
      <c r="M54" s="218">
        <f>IF(OR(ISBLANK(I54),ISBLANK(J54)),"",IF(L54="No", "TJ status removed",IF(K54&gt;0.34, K54 *1.15, K54+0.05)))</f>
        <v>0.2</v>
      </c>
      <c r="N54" s="231">
        <v>5.9377162629757789</v>
      </c>
      <c r="O54" s="241">
        <v>1470.5140449438202</v>
      </c>
      <c r="P54" s="231">
        <v>6.7</v>
      </c>
      <c r="Q54" s="241">
        <v>2816.8965517241381</v>
      </c>
      <c r="R54" s="2"/>
    </row>
    <row r="55" spans="1:18" ht="15.75" customHeight="1">
      <c r="A55" s="2">
        <v>10357</v>
      </c>
      <c r="B55" s="81" t="s">
        <v>130</v>
      </c>
      <c r="C55" s="81" t="s">
        <v>132</v>
      </c>
      <c r="D55" s="111"/>
      <c r="E55" s="109">
        <v>117</v>
      </c>
      <c r="F55" s="109">
        <v>2</v>
      </c>
      <c r="G55" s="159">
        <v>1.7094017094017096E-2</v>
      </c>
      <c r="H55" s="162">
        <f>ROUND(G55+0.0375,2)</f>
        <v>0.05</v>
      </c>
      <c r="I55" s="114">
        <v>111</v>
      </c>
      <c r="J55" s="114">
        <v>9</v>
      </c>
      <c r="K55" s="198">
        <f>IF(OR(ISBLANK(I55),ISBLANK(J55)),"",ROUND((J55/I55),2))</f>
        <v>0.08</v>
      </c>
      <c r="L55" s="210" t="str">
        <f>IF(K55="","",IF(K55&gt;=H55,"Yes","No"))</f>
        <v>Yes</v>
      </c>
      <c r="M55" s="218">
        <f>IF(OR(ISBLANK(I55),ISBLANK(J55)),"",IF(L55="No", "TJ status removed",IF(K55&gt;0.34, K55 *1.15, K55+0.05)))</f>
        <v>0.13</v>
      </c>
      <c r="N55" s="231">
        <v>3.8450000000000002</v>
      </c>
      <c r="O55" s="241">
        <v>1116.68</v>
      </c>
      <c r="P55" s="231">
        <v>1</v>
      </c>
      <c r="Q55" s="241">
        <v>1961.9</v>
      </c>
      <c r="R55" s="2"/>
    </row>
    <row r="56" spans="1:18" ht="15.75" customHeight="1">
      <c r="A56" s="2">
        <v>10437</v>
      </c>
      <c r="B56" s="81" t="s">
        <v>130</v>
      </c>
      <c r="C56" s="81" t="s">
        <v>133</v>
      </c>
      <c r="D56" s="111"/>
      <c r="E56" s="109">
        <v>85</v>
      </c>
      <c r="F56" s="109">
        <v>1</v>
      </c>
      <c r="G56" s="32">
        <v>1.1764705882352941E-2</v>
      </c>
      <c r="H56" s="162">
        <f>ROUND(G56+0.0375,2)</f>
        <v>0.05</v>
      </c>
      <c r="I56" s="114">
        <v>131</v>
      </c>
      <c r="J56" s="114">
        <v>7</v>
      </c>
      <c r="K56" s="198">
        <f>IF(OR(ISBLANK(I56),ISBLANK(J56)),"",ROUND((J56/I56),2))</f>
        <v>0.05</v>
      </c>
      <c r="L56" s="210" t="str">
        <f>IF(K56="","",IF(K56&gt;=H56,"Yes","No"))</f>
        <v>Yes</v>
      </c>
      <c r="M56" s="218">
        <f>IF(OR(ISBLANK(I56),ISBLANK(J56)),"",IF(L56="No", "TJ status removed",IF(K56&gt;0.34, K56 *1.15, K56+0.05)))</f>
        <v>0.1</v>
      </c>
      <c r="N56" s="231">
        <v>0.86250000000000004</v>
      </c>
      <c r="O56" s="241">
        <v>389</v>
      </c>
      <c r="P56" s="231">
        <v>0</v>
      </c>
      <c r="Q56" s="241">
        <v>1839</v>
      </c>
      <c r="R56" s="2"/>
    </row>
    <row r="57" spans="1:18" ht="15.75" customHeight="1">
      <c r="A57" s="2">
        <v>13164</v>
      </c>
      <c r="B57" s="81" t="s">
        <v>130</v>
      </c>
      <c r="C57" s="81" t="s">
        <v>134</v>
      </c>
      <c r="D57" s="111"/>
      <c r="E57" s="109">
        <v>761</v>
      </c>
      <c r="F57" s="109">
        <v>34</v>
      </c>
      <c r="G57" s="32">
        <v>4.4678055190538767E-2</v>
      </c>
      <c r="H57" s="162">
        <f>ROUND(G57+0.0375,2)</f>
        <v>0.08</v>
      </c>
      <c r="I57" s="114">
        <v>510</v>
      </c>
      <c r="J57" s="114">
        <v>44</v>
      </c>
      <c r="K57" s="198">
        <f>IF(OR(ISBLANK(I57),ISBLANK(J57)),"",ROUND((J57/I57),2))</f>
        <v>0.09</v>
      </c>
      <c r="L57" s="210" t="str">
        <f>IF(K57="","",IF(K57&gt;=H57,"Yes","No"))</f>
        <v>Yes</v>
      </c>
      <c r="M57" s="218">
        <f>IF(OR(ISBLANK(I57),ISBLANK(J57)),"",IF(L57="No", "TJ status removed",IF(K57&gt;0.34, K57 *1.15, K57+0.05)))</f>
        <v>0.14000000000000001</v>
      </c>
      <c r="N57" s="231">
        <v>1.7434869739478958</v>
      </c>
      <c r="O57" s="241">
        <v>426.61080074487893</v>
      </c>
      <c r="P57" s="231">
        <v>2.27</v>
      </c>
      <c r="Q57" s="241">
        <v>1027.2222222222222</v>
      </c>
      <c r="R57" s="2"/>
    </row>
    <row r="58" spans="1:18" ht="15.75" customHeight="1">
      <c r="A58" s="2">
        <v>13167</v>
      </c>
      <c r="B58" s="81" t="s">
        <v>130</v>
      </c>
      <c r="C58" s="81" t="s">
        <v>135</v>
      </c>
      <c r="D58" s="111"/>
      <c r="E58" s="109">
        <v>574</v>
      </c>
      <c r="F58" s="109">
        <v>32</v>
      </c>
      <c r="G58" s="32">
        <v>5.5749128919860627E-2</v>
      </c>
      <c r="H58" s="162">
        <f>ROUND(G58+0.0375,2)</f>
        <v>0.09</v>
      </c>
      <c r="I58" s="114">
        <v>657</v>
      </c>
      <c r="J58" s="114">
        <v>50</v>
      </c>
      <c r="K58" s="198">
        <f>IF(OR(ISBLANK(I58),ISBLANK(J58)),"",ROUND((J58/I58),2))</f>
        <v>0.08</v>
      </c>
      <c r="L58" s="210" t="str">
        <f>IF(K58="","",IF(K58&gt;=H58,"Yes","No"))</f>
        <v>No</v>
      </c>
      <c r="M58" s="218" t="str">
        <f>IF(OR(ISBLANK(I58),ISBLANK(J58)),"",IF(L58="No", "TJ status removed",IF(K58&gt;0.34, K58 *1.15, K58+0.05)))</f>
        <v>TJ status removed</v>
      </c>
      <c r="N58" s="231">
        <v>1.4274691358024691</v>
      </c>
      <c r="O58" s="241">
        <v>378.49120234604106</v>
      </c>
      <c r="P58" s="231">
        <v>0.67</v>
      </c>
      <c r="Q58" s="241">
        <v>842.84</v>
      </c>
      <c r="R58" s="2"/>
    </row>
    <row r="59" spans="1:18" ht="15.75" customHeight="1">
      <c r="A59" s="2">
        <v>11251</v>
      </c>
      <c r="B59" s="81" t="s">
        <v>130</v>
      </c>
      <c r="C59" s="81" t="s">
        <v>136</v>
      </c>
      <c r="D59" s="111"/>
      <c r="E59" s="109">
        <v>1524</v>
      </c>
      <c r="F59" s="109">
        <v>81</v>
      </c>
      <c r="G59" s="32">
        <v>5.3149606299212601E-2</v>
      </c>
      <c r="H59" s="162">
        <f>ROUND(G59+0.0375,2)</f>
        <v>0.09</v>
      </c>
      <c r="I59" s="114">
        <v>1579</v>
      </c>
      <c r="J59" s="114">
        <v>130</v>
      </c>
      <c r="K59" s="198">
        <f>IF(OR(ISBLANK(I59),ISBLANK(J59)),"",ROUND((J59/I59),2))</f>
        <v>0.08</v>
      </c>
      <c r="L59" s="210" t="str">
        <f>IF(K59="","",IF(K59&gt;=H59,"Yes","No"))</f>
        <v>No</v>
      </c>
      <c r="M59" s="218" t="str">
        <f>IF(OR(ISBLANK(I59),ISBLANK(J59)),"",IF(L59="No", "TJ status removed",IF(K59&gt;0.34, K59 *1.15, K59+0.05)))</f>
        <v>TJ status removed</v>
      </c>
      <c r="N59" s="231">
        <v>1.6947504860661049</v>
      </c>
      <c r="O59" s="241">
        <v>425.60705445544556</v>
      </c>
      <c r="P59" s="231">
        <v>1.47</v>
      </c>
      <c r="Q59" s="241">
        <v>1013.6597222222222</v>
      </c>
      <c r="R59" s="2"/>
    </row>
    <row r="60" spans="1:18" ht="15.75" customHeight="1">
      <c r="A60" s="2">
        <v>10888</v>
      </c>
      <c r="B60" s="81" t="s">
        <v>130</v>
      </c>
      <c r="C60" s="81" t="s">
        <v>137</v>
      </c>
      <c r="D60" s="111"/>
      <c r="E60" s="109">
        <v>6007</v>
      </c>
      <c r="F60" s="109">
        <v>306</v>
      </c>
      <c r="G60" s="32">
        <v>5.0940569335774927E-2</v>
      </c>
      <c r="H60" s="162">
        <f>ROUND(G60+0.0375,2)</f>
        <v>0.09</v>
      </c>
      <c r="I60" s="114">
        <v>5438</v>
      </c>
      <c r="J60" s="114">
        <v>391</v>
      </c>
      <c r="K60" s="198">
        <f>IF(OR(ISBLANK(I60),ISBLANK(J60)),"",ROUND((J60/I60),2))</f>
        <v>7.0000000000000007E-2</v>
      </c>
      <c r="L60" s="210" t="str">
        <f>IF(K60="","",IF(K60&gt;=H60,"Yes","No"))</f>
        <v>No</v>
      </c>
      <c r="M60" s="218" t="str">
        <f>IF(OR(ISBLANK(I60),ISBLANK(J60)),"",IF(L60="No", "TJ status removed",IF(K60&gt;0.34, K60 *1.15, K60+0.05)))</f>
        <v>TJ status removed</v>
      </c>
      <c r="N60" s="231">
        <v>2.6838854576080853</v>
      </c>
      <c r="O60" s="241">
        <v>673.25790710283752</v>
      </c>
      <c r="P60" s="231">
        <v>3.33</v>
      </c>
      <c r="Q60" s="241">
        <v>1226.8696682464456</v>
      </c>
      <c r="R60" s="2"/>
    </row>
    <row r="61" spans="1:18" ht="15.75" customHeight="1">
      <c r="A61" s="2">
        <v>125</v>
      </c>
      <c r="B61" s="81" t="s">
        <v>130</v>
      </c>
      <c r="C61" s="81" t="s">
        <v>138</v>
      </c>
      <c r="D61" s="111"/>
      <c r="E61" s="109">
        <v>1421</v>
      </c>
      <c r="F61" s="109">
        <v>75</v>
      </c>
      <c r="G61" s="32">
        <v>5.2779732582688248E-2</v>
      </c>
      <c r="H61" s="162">
        <f>ROUND(G61+0.0375,2)</f>
        <v>0.09</v>
      </c>
      <c r="I61" s="114">
        <v>1838</v>
      </c>
      <c r="J61" s="114">
        <v>125</v>
      </c>
      <c r="K61" s="198">
        <f>IF(OR(ISBLANK(I61),ISBLANK(J61)),"",ROUND((J61/I61),2))</f>
        <v>7.0000000000000007E-2</v>
      </c>
      <c r="L61" s="210" t="str">
        <f>IF(K61="","",IF(K61&gt;=H61,"Yes","No"))</f>
        <v>No</v>
      </c>
      <c r="M61" s="218" t="str">
        <f>IF(OR(ISBLANK(I61),ISBLANK(J61)),"",IF(L61="No", "TJ status removed",IF(K61&gt;0.34, K61 *1.15, K61+0.05)))</f>
        <v>TJ status removed</v>
      </c>
      <c r="N61" s="231">
        <v>1.8258706467661692</v>
      </c>
      <c r="O61" s="241">
        <v>391.93090519550083</v>
      </c>
      <c r="P61" s="231">
        <v>1.72</v>
      </c>
      <c r="Q61" s="241">
        <v>779.57246376811599</v>
      </c>
      <c r="R61" s="2"/>
    </row>
    <row r="62" spans="1:18" ht="15.75" customHeight="1">
      <c r="A62" s="2">
        <v>18</v>
      </c>
      <c r="B62" s="81" t="s">
        <v>130</v>
      </c>
      <c r="C62" s="81" t="s">
        <v>139</v>
      </c>
      <c r="D62" s="111"/>
      <c r="E62" s="109">
        <v>649</v>
      </c>
      <c r="F62" s="109">
        <v>47</v>
      </c>
      <c r="G62" s="32">
        <v>7.24191063174114E-2</v>
      </c>
      <c r="H62" s="162">
        <f>ROUND(G62+0.0375,2)</f>
        <v>0.11</v>
      </c>
      <c r="I62" s="114">
        <v>936</v>
      </c>
      <c r="J62" s="114">
        <v>97</v>
      </c>
      <c r="K62" s="198">
        <f>IF(OR(ISBLANK(I62),ISBLANK(J62)),"",ROUND((J62/I62),2))</f>
        <v>0.1</v>
      </c>
      <c r="L62" s="210" t="str">
        <f>IF(K62="","",IF(K62&gt;=H62,"Yes","No"))</f>
        <v>No</v>
      </c>
      <c r="M62" s="218" t="str">
        <f>IF(OR(ISBLANK(I62),ISBLANK(J62)),"",IF(L62="No", "TJ status removed",IF(K62&gt;0.34, K62 *1.15, K62+0.05)))</f>
        <v>TJ status removed</v>
      </c>
      <c r="N62" s="231">
        <v>1.4163043478260871</v>
      </c>
      <c r="O62" s="241">
        <v>370.6805111821086</v>
      </c>
      <c r="P62" s="231">
        <v>1.75</v>
      </c>
      <c r="Q62" s="241">
        <v>1004.0652173913044</v>
      </c>
      <c r="R62" s="2"/>
    </row>
    <row r="63" spans="1:18" ht="15.75" customHeight="1">
      <c r="A63" s="2">
        <v>10198</v>
      </c>
      <c r="B63" s="81" t="s">
        <v>130</v>
      </c>
      <c r="C63" s="81" t="s">
        <v>140</v>
      </c>
      <c r="D63" s="111"/>
      <c r="E63" s="109">
        <v>483</v>
      </c>
      <c r="F63" s="109">
        <v>44</v>
      </c>
      <c r="G63" s="32">
        <v>9.1097308488612833E-2</v>
      </c>
      <c r="H63" s="162">
        <f>ROUND(G63+0.0375,2)</f>
        <v>0.13</v>
      </c>
      <c r="I63" s="114">
        <v>447</v>
      </c>
      <c r="J63" s="114">
        <v>30</v>
      </c>
      <c r="K63" s="198">
        <f>IF(OR(ISBLANK(I63),ISBLANK(J63)),"",ROUND((J63/I63),2))</f>
        <v>7.0000000000000007E-2</v>
      </c>
      <c r="L63" s="210" t="str">
        <f>IF(K63="","",IF(K63&gt;=H63,"Yes","No"))</f>
        <v>No</v>
      </c>
      <c r="M63" s="218" t="str">
        <f>IF(OR(ISBLANK(I63),ISBLANK(J63)),"",IF(L63="No", "TJ status removed",IF(K63&gt;0.34, K63 *1.15, K63+0.05)))</f>
        <v>TJ status removed</v>
      </c>
      <c r="N63" s="231">
        <v>1.5477272727272726</v>
      </c>
      <c r="O63" s="241">
        <v>426.52654867256638</v>
      </c>
      <c r="P63" s="231">
        <v>1.5</v>
      </c>
      <c r="Q63" s="241">
        <v>1122.2857142857142</v>
      </c>
      <c r="R63" s="2"/>
    </row>
    <row r="64" spans="1:18" ht="15.75" customHeight="1">
      <c r="A64" s="2">
        <v>11721</v>
      </c>
      <c r="B64" s="81" t="s">
        <v>130</v>
      </c>
      <c r="C64" s="81" t="s">
        <v>141</v>
      </c>
      <c r="D64" s="111"/>
      <c r="E64" s="109">
        <v>1374</v>
      </c>
      <c r="F64" s="109">
        <v>136</v>
      </c>
      <c r="G64" s="32">
        <v>9.8981077147016011E-2</v>
      </c>
      <c r="H64" s="162">
        <f>ROUND(G64+0.0375,2)</f>
        <v>0.14000000000000001</v>
      </c>
      <c r="I64" s="114">
        <v>1418</v>
      </c>
      <c r="J64" s="114">
        <v>182</v>
      </c>
      <c r="K64" s="198">
        <f>IF(OR(ISBLANK(I64),ISBLANK(J64)),"",ROUND((J64/I64),2))</f>
        <v>0.13</v>
      </c>
      <c r="L64" s="210" t="str">
        <f>IF(K64="","",IF(K64&gt;=H64,"Yes","No"))</f>
        <v>No</v>
      </c>
      <c r="M64" s="218" t="str">
        <f>IF(OR(ISBLANK(I64),ISBLANK(J64)),"",IF(L64="No", "TJ status removed",IF(K64&gt;0.34, K64 *1.15, K64+0.05)))</f>
        <v>TJ status removed</v>
      </c>
      <c r="N64" s="231">
        <v>3.8187772925764194</v>
      </c>
      <c r="O64" s="241">
        <v>1496.4673469387756</v>
      </c>
      <c r="P64" s="231">
        <v>3.73</v>
      </c>
      <c r="Q64" s="241">
        <v>2036.9753694581282</v>
      </c>
      <c r="R64" s="2"/>
    </row>
    <row r="65" spans="1:18" ht="15.75" customHeight="1">
      <c r="A65" s="2">
        <v>148</v>
      </c>
      <c r="B65" s="81" t="s">
        <v>130</v>
      </c>
      <c r="C65" s="81" t="s">
        <v>142</v>
      </c>
      <c r="D65" s="111"/>
      <c r="E65" s="109">
        <v>299</v>
      </c>
      <c r="F65" s="109">
        <v>30</v>
      </c>
      <c r="G65" s="32">
        <v>0.10033444816053512</v>
      </c>
      <c r="H65" s="162">
        <f>ROUND(G65+0.0375,2)</f>
        <v>0.14000000000000001</v>
      </c>
      <c r="I65" s="114">
        <v>356</v>
      </c>
      <c r="J65" s="114">
        <v>41</v>
      </c>
      <c r="K65" s="198">
        <f>IF(OR(ISBLANK(I65),ISBLANK(J65)),"",ROUND((J65/I65),2))</f>
        <v>0.12</v>
      </c>
      <c r="L65" s="210" t="str">
        <f>IF(K65="","",IF(K65&gt;=H65,"Yes","No"))</f>
        <v>No</v>
      </c>
      <c r="M65" s="218" t="str">
        <f>IF(OR(ISBLANK(I65),ISBLANK(J65)),"",IF(L65="No", "TJ status removed",IF(K65&gt;0.34, K65 *1.15, K65+0.05)))</f>
        <v>TJ status removed</v>
      </c>
      <c r="N65" s="231">
        <v>1.7286135693215339</v>
      </c>
      <c r="O65" s="241">
        <v>715.40992167101831</v>
      </c>
      <c r="P65" s="231">
        <v>1.18</v>
      </c>
      <c r="Q65" s="241">
        <v>2079.1794871794873</v>
      </c>
      <c r="R65" s="2"/>
    </row>
    <row r="66" spans="1:18" ht="15.75" customHeight="1">
      <c r="A66" s="2">
        <v>12117</v>
      </c>
      <c r="B66" s="81" t="s">
        <v>130</v>
      </c>
      <c r="C66" s="81" t="s">
        <v>143</v>
      </c>
      <c r="D66" s="111"/>
      <c r="E66" s="109">
        <v>66</v>
      </c>
      <c r="F66" s="109">
        <v>0</v>
      </c>
      <c r="G66" s="32">
        <v>0</v>
      </c>
      <c r="H66" s="162">
        <f>ROUND(G66+0.0375,2)</f>
        <v>0.04</v>
      </c>
      <c r="I66" s="114">
        <v>58</v>
      </c>
      <c r="J66" s="114">
        <v>1</v>
      </c>
      <c r="K66" s="198">
        <f>IF(OR(ISBLANK(I66),ISBLANK(J66)),"",ROUND((J66/I66),2))</f>
        <v>0.02</v>
      </c>
      <c r="L66" s="210" t="str">
        <f>IF(K66="","",IF(K66&gt;=H66,"Yes","No"))</f>
        <v>No</v>
      </c>
      <c r="M66" s="218" t="str">
        <f>IF(OR(ISBLANK(I66),ISBLANK(J66)),"",IF(L66="No", "TJ status removed",IF(K66&gt;0.34, K66 *1.15, K66+0.05)))</f>
        <v>TJ status removed</v>
      </c>
      <c r="N66" s="231">
        <v>0.89473684210526316</v>
      </c>
      <c r="O66" s="241">
        <v>1539.8333333333333</v>
      </c>
      <c r="P66" s="231">
        <v>3</v>
      </c>
      <c r="Q66" s="241">
        <v>2636.25</v>
      </c>
      <c r="R66" s="2"/>
    </row>
    <row r="67" spans="1:18" ht="15.75" customHeight="1">
      <c r="A67" s="2">
        <v>10009</v>
      </c>
      <c r="B67" s="81" t="s">
        <v>130</v>
      </c>
      <c r="C67" s="81" t="s">
        <v>144</v>
      </c>
      <c r="D67" s="111"/>
      <c r="E67" s="109">
        <v>403</v>
      </c>
      <c r="F67" s="109">
        <v>43</v>
      </c>
      <c r="G67" s="32">
        <v>0.10669975186104218</v>
      </c>
      <c r="H67" s="162">
        <f>ROUND(G67+0.0375,2)</f>
        <v>0.14000000000000001</v>
      </c>
      <c r="I67" s="114">
        <v>336</v>
      </c>
      <c r="J67" s="114">
        <v>41</v>
      </c>
      <c r="K67" s="198">
        <f>IF(OR(ISBLANK(I67),ISBLANK(J67)),"",ROUND((J67/I67),2))</f>
        <v>0.12</v>
      </c>
      <c r="L67" s="210" t="str">
        <f>IF(K67="","",IF(K67&gt;=H67,"Yes","No"))</f>
        <v>No</v>
      </c>
      <c r="M67" s="218" t="str">
        <f>IF(OR(ISBLANK(I67),ISBLANK(J67)),"",IF(L67="No", "TJ status removed",IF(K67&gt;0.34, K67 *1.15, K67+0.05)))</f>
        <v>TJ status removed</v>
      </c>
      <c r="N67" s="231">
        <v>1.4517133956386292</v>
      </c>
      <c r="O67" s="241">
        <v>383.392</v>
      </c>
      <c r="P67" s="231">
        <v>1.67</v>
      </c>
      <c r="Q67" s="241">
        <v>1543.5227272727273</v>
      </c>
      <c r="R67" s="2"/>
    </row>
    <row r="68" spans="1:18" ht="15.75" customHeight="1">
      <c r="A68" s="2">
        <v>41434</v>
      </c>
      <c r="B68" s="81" t="s">
        <v>130</v>
      </c>
      <c r="C68" s="81" t="s">
        <v>145</v>
      </c>
      <c r="D68" s="111"/>
      <c r="E68" s="109">
        <v>306</v>
      </c>
      <c r="F68" s="109">
        <v>28</v>
      </c>
      <c r="G68" s="32">
        <v>9.1503267973856203E-2</v>
      </c>
      <c r="H68" s="162">
        <f>ROUND(G68+0.0375,2)</f>
        <v>0.13</v>
      </c>
      <c r="I68" s="114">
        <v>277</v>
      </c>
      <c r="J68" s="114">
        <v>35</v>
      </c>
      <c r="K68" s="198">
        <f>IF(OR(ISBLANK(I68),ISBLANK(J68)),"",ROUND((J68/I68),2))</f>
        <v>0.13</v>
      </c>
      <c r="L68" s="210" t="str">
        <f>IF(K68="","",IF(K68&gt;=H68,"Yes","No"))</f>
        <v>Yes</v>
      </c>
      <c r="M68" s="218">
        <f>IF(OR(ISBLANK(I68),ISBLANK(J68)),"",IF(L68="No", "TJ status removed",IF(K68&gt;0.34, K68 *1.15, K68+0.05)))</f>
        <v>0.18</v>
      </c>
      <c r="N68" s="231">
        <v>1.213235294117647</v>
      </c>
      <c r="O68" s="241">
        <v>244.53716216216216</v>
      </c>
      <c r="P68" s="231">
        <v>3.2</v>
      </c>
      <c r="Q68" s="241">
        <v>1018.452380952381</v>
      </c>
      <c r="R68" s="2"/>
    </row>
    <row r="69" spans="1:18" ht="15.75" customHeight="1">
      <c r="A69" s="2">
        <v>10710</v>
      </c>
      <c r="B69" s="81" t="s">
        <v>130</v>
      </c>
      <c r="C69" s="81" t="s">
        <v>146</v>
      </c>
      <c r="D69" s="111"/>
      <c r="E69" s="109">
        <v>502</v>
      </c>
      <c r="F69" s="109">
        <v>30</v>
      </c>
      <c r="G69" s="32">
        <v>5.9760956175298807E-2</v>
      </c>
      <c r="H69" s="162">
        <f>ROUND(G69+0.0375,2)</f>
        <v>0.1</v>
      </c>
      <c r="I69" s="114">
        <v>555</v>
      </c>
      <c r="J69" s="114">
        <v>60</v>
      </c>
      <c r="K69" s="198">
        <f>IF(OR(ISBLANK(I69),ISBLANK(J69)),"",ROUND((J69/I69),2))</f>
        <v>0.11</v>
      </c>
      <c r="L69" s="210" t="str">
        <f>IF(K69="","",IF(K69&gt;=H69,"Yes","No"))</f>
        <v>Yes</v>
      </c>
      <c r="M69" s="218">
        <f>IF(OR(ISBLANK(I69),ISBLANK(J69)),"",IF(L69="No", "TJ status removed",IF(K69&gt;0.34, K69 *1.15, K69+0.05)))</f>
        <v>0.16</v>
      </c>
      <c r="N69" s="231">
        <v>4.4589999999999996</v>
      </c>
      <c r="O69" s="241">
        <v>1672</v>
      </c>
      <c r="P69" s="231">
        <v>4.6500000000000004</v>
      </c>
      <c r="Q69" s="241">
        <v>2943</v>
      </c>
      <c r="R69" s="2"/>
    </row>
    <row r="70" spans="1:18" ht="15.75" customHeight="1">
      <c r="A70" s="2">
        <v>10858</v>
      </c>
      <c r="B70" s="81" t="s">
        <v>130</v>
      </c>
      <c r="C70" s="81" t="s">
        <v>147</v>
      </c>
      <c r="D70" s="111"/>
      <c r="E70" s="109">
        <v>153</v>
      </c>
      <c r="F70" s="109">
        <v>3</v>
      </c>
      <c r="G70" s="32">
        <v>1.9607843137254902E-2</v>
      </c>
      <c r="H70" s="162">
        <f>ROUND(G70+0.0375,2)</f>
        <v>0.06</v>
      </c>
      <c r="I70" s="114">
        <v>192</v>
      </c>
      <c r="J70" s="114">
        <v>5</v>
      </c>
      <c r="K70" s="198">
        <f>IF(OR(ISBLANK(I70),ISBLANK(J70)),"",ROUND((J70/I70),2))</f>
        <v>0.03</v>
      </c>
      <c r="L70" s="210" t="str">
        <f>IF(K70="","",IF(K70&gt;=H70,"Yes","No"))</f>
        <v>No</v>
      </c>
      <c r="M70" s="218" t="str">
        <f>IF(OR(ISBLANK(I70),ISBLANK(J70)),"",IF(L70="No", "TJ status removed",IF(K70&gt;0.34, K70 *1.15, K70+0.05)))</f>
        <v>TJ status removed</v>
      </c>
      <c r="N70" s="231">
        <v>2.6257000000000001</v>
      </c>
      <c r="O70" s="241">
        <v>596</v>
      </c>
      <c r="P70" s="231">
        <v>1</v>
      </c>
      <c r="Q70" s="241">
        <v>1741</v>
      </c>
      <c r="R70" s="2"/>
    </row>
    <row r="71" spans="1:18" ht="15.75" customHeight="1">
      <c r="A71" s="2">
        <v>40753</v>
      </c>
      <c r="B71" s="81" t="s">
        <v>130</v>
      </c>
      <c r="C71" s="81" t="s">
        <v>148</v>
      </c>
      <c r="D71" s="111"/>
      <c r="E71" s="109">
        <v>255</v>
      </c>
      <c r="F71" s="109">
        <v>11</v>
      </c>
      <c r="G71" s="32">
        <v>4.3137254901960784E-2</v>
      </c>
      <c r="H71" s="162">
        <f>ROUND(G71+0.0375,2)</f>
        <v>0.08</v>
      </c>
      <c r="I71" s="114">
        <v>290</v>
      </c>
      <c r="J71" s="114">
        <v>19</v>
      </c>
      <c r="K71" s="198">
        <f>IF(OR(ISBLANK(I71),ISBLANK(J71)),"",ROUND((J71/I71),2))</f>
        <v>7.0000000000000007E-2</v>
      </c>
      <c r="L71" s="210" t="str">
        <f>IF(K71="","",IF(K71&gt;=H71,"Yes","No"))</f>
        <v>No</v>
      </c>
      <c r="M71" s="218" t="str">
        <f>IF(OR(ISBLANK(I71),ISBLANK(J71)),"",IF(L71="No", "TJ status removed",IF(K71&gt;0.34, K71 *1.15, K71+0.05)))</f>
        <v>TJ status removed</v>
      </c>
      <c r="N71" s="231">
        <v>1.54</v>
      </c>
      <c r="O71" s="241">
        <v>415</v>
      </c>
      <c r="P71" s="231">
        <v>4.5</v>
      </c>
      <c r="Q71" s="241">
        <v>1225</v>
      </c>
      <c r="R71" s="2"/>
    </row>
    <row r="72" spans="1:18" ht="15.75" customHeight="1">
      <c r="A72" s="2">
        <v>41375</v>
      </c>
      <c r="B72" s="81" t="s">
        <v>130</v>
      </c>
      <c r="C72" s="81" t="s">
        <v>149</v>
      </c>
      <c r="D72" s="111"/>
      <c r="E72" s="109">
        <v>236</v>
      </c>
      <c r="F72" s="109">
        <v>8</v>
      </c>
      <c r="G72" s="32">
        <v>3.3898305084745763E-2</v>
      </c>
      <c r="H72" s="162">
        <f>ROUND(G72+0.0375,2)</f>
        <v>7.0000000000000007E-2</v>
      </c>
      <c r="I72" s="114">
        <v>198</v>
      </c>
      <c r="J72" s="114">
        <v>24</v>
      </c>
      <c r="K72" s="198">
        <f>IF(OR(ISBLANK(I72),ISBLANK(J72)),"",ROUND((J72/I72),2))</f>
        <v>0.12</v>
      </c>
      <c r="L72" s="210" t="str">
        <f>IF(K72="","",IF(K72&gt;=H72,"Yes","No"))</f>
        <v>Yes</v>
      </c>
      <c r="M72" s="218">
        <f>IF(OR(ISBLANK(I72),ISBLANK(J72)),"",IF(L72="No", "TJ status removed",IF(K72&gt;0.34, K72 *1.15, K72+0.05)))</f>
        <v>0.16999999999999998</v>
      </c>
      <c r="N72" s="231">
        <v>1.5489999999999999</v>
      </c>
      <c r="O72" s="241">
        <v>239</v>
      </c>
      <c r="P72" s="231">
        <v>4.33</v>
      </c>
      <c r="Q72" s="241">
        <v>857</v>
      </c>
      <c r="R72" s="2"/>
    </row>
    <row r="73" spans="1:18" ht="15.75" customHeight="1">
      <c r="A73" s="2">
        <v>787</v>
      </c>
      <c r="B73" s="81" t="s">
        <v>130</v>
      </c>
      <c r="C73" s="81" t="s">
        <v>150</v>
      </c>
      <c r="D73" s="111"/>
      <c r="E73" s="109">
        <v>286</v>
      </c>
      <c r="F73" s="109">
        <v>31</v>
      </c>
      <c r="G73" s="32">
        <v>0.10839160839160839</v>
      </c>
      <c r="H73" s="162">
        <f>ROUND(G73+0.0375,2)</f>
        <v>0.15</v>
      </c>
      <c r="I73" s="114">
        <v>214</v>
      </c>
      <c r="J73" s="114">
        <v>30</v>
      </c>
      <c r="K73" s="198">
        <f>IF(OR(ISBLANK(I73),ISBLANK(J73)),"",ROUND((J73/I73),2))</f>
        <v>0.14000000000000001</v>
      </c>
      <c r="L73" s="210" t="str">
        <f>IF(K73="","",IF(K73&gt;=H73,"Yes","No"))</f>
        <v>No</v>
      </c>
      <c r="M73" s="218" t="str">
        <f>IF(OR(ISBLANK(I73),ISBLANK(J73)),"",IF(L73="No", "TJ status removed",IF(K73&gt;0.34, K73 *1.15, K73+0.05)))</f>
        <v>TJ status removed</v>
      </c>
      <c r="N73" s="231">
        <v>1.5495049504950495</v>
      </c>
      <c r="O73" s="241">
        <v>467.06355932203388</v>
      </c>
      <c r="P73" s="231">
        <v>4.33</v>
      </c>
      <c r="Q73" s="241">
        <v>1557.5510204081634</v>
      </c>
      <c r="R73" s="2"/>
    </row>
    <row r="74" spans="1:18" ht="15.75" customHeight="1">
      <c r="A74" s="2">
        <v>10677</v>
      </c>
      <c r="B74" s="81" t="s">
        <v>130</v>
      </c>
      <c r="C74" s="81" t="s">
        <v>151</v>
      </c>
      <c r="D74" s="111"/>
      <c r="E74" s="109">
        <v>245</v>
      </c>
      <c r="F74" s="109">
        <v>17</v>
      </c>
      <c r="G74" s="32">
        <v>6.9387755102040816E-2</v>
      </c>
      <c r="H74" s="162">
        <f>ROUND(G74+0.0375,2)</f>
        <v>0.11</v>
      </c>
      <c r="I74" s="114">
        <v>213</v>
      </c>
      <c r="J74" s="114">
        <v>12</v>
      </c>
      <c r="K74" s="198">
        <f>IF(OR(ISBLANK(I74),ISBLANK(J74)),"",ROUND((J74/I74),2))</f>
        <v>0.06</v>
      </c>
      <c r="L74" s="210" t="str">
        <f>IF(K74="","",IF(K74&gt;=H74,"Yes","No"))</f>
        <v>No</v>
      </c>
      <c r="M74" s="218" t="str">
        <f>IF(OR(ISBLANK(I74),ISBLANK(J74)),"",IF(L74="No", "TJ status removed",IF(K74&gt;0.34, K74 *1.15, K74+0.05)))</f>
        <v>TJ status removed</v>
      </c>
      <c r="N74" s="231">
        <v>2.4</v>
      </c>
      <c r="O74" s="241">
        <v>765.54098360655735</v>
      </c>
      <c r="P74" s="231">
        <v>2.33</v>
      </c>
      <c r="Q74" s="241">
        <v>1888.5714285714287</v>
      </c>
      <c r="R74" s="2"/>
    </row>
    <row r="75" spans="1:18" ht="15.75" customHeight="1">
      <c r="A75" s="2">
        <v>426</v>
      </c>
      <c r="B75" s="81" t="s">
        <v>130</v>
      </c>
      <c r="C75" s="81" t="s">
        <v>152</v>
      </c>
      <c r="D75" s="111"/>
      <c r="E75" s="109">
        <v>176</v>
      </c>
      <c r="F75" s="109">
        <v>8</v>
      </c>
      <c r="G75" s="32">
        <v>4.5454545454545456E-2</v>
      </c>
      <c r="H75" s="162">
        <f>ROUND(G75+0.0375,2)</f>
        <v>0.08</v>
      </c>
      <c r="I75" s="114">
        <v>288</v>
      </c>
      <c r="J75" s="114">
        <v>11</v>
      </c>
      <c r="K75" s="198">
        <f>IF(OR(ISBLANK(I75),ISBLANK(J75)),"",ROUND((J75/I75),2))</f>
        <v>0.04</v>
      </c>
      <c r="L75" s="210" t="str">
        <f>IF(K75="","",IF(K75&gt;=H75,"Yes","No"))</f>
        <v>No</v>
      </c>
      <c r="M75" s="218" t="str">
        <f>IF(OR(ISBLANK(I75),ISBLANK(J75)),"",IF(L75="No", "TJ status removed",IF(K75&gt;0.34, K75 *1.15, K75+0.05)))</f>
        <v>TJ status removed</v>
      </c>
      <c r="N75" s="231">
        <v>2.609154929577465</v>
      </c>
      <c r="O75" s="241">
        <v>773.08223684210532</v>
      </c>
      <c r="P75" s="231">
        <v>9.75</v>
      </c>
      <c r="Q75" s="241">
        <v>1426.7857142857142</v>
      </c>
      <c r="R75" s="2"/>
    </row>
    <row r="76" spans="1:18" ht="15.75" customHeight="1">
      <c r="A76" s="2">
        <v>204</v>
      </c>
      <c r="B76" s="81" t="s">
        <v>130</v>
      </c>
      <c r="C76" s="81" t="s">
        <v>153</v>
      </c>
      <c r="D76" s="111"/>
      <c r="E76" s="109">
        <v>367</v>
      </c>
      <c r="F76" s="109">
        <v>38</v>
      </c>
      <c r="G76" s="32">
        <v>0.10354223433242507</v>
      </c>
      <c r="H76" s="162">
        <f>ROUND(G76+0.0375,2)</f>
        <v>0.14000000000000001</v>
      </c>
      <c r="I76" s="114">
        <v>329</v>
      </c>
      <c r="J76" s="114">
        <v>34</v>
      </c>
      <c r="K76" s="198">
        <f>IF(OR(ISBLANK(I76),ISBLANK(J76)),"",ROUND((J76/I76),2))</f>
        <v>0.1</v>
      </c>
      <c r="L76" s="210" t="str">
        <f>IF(K76="","",IF(K76&gt;=H76,"Yes","No"))</f>
        <v>No</v>
      </c>
      <c r="M76" s="218" t="str">
        <f>IF(OR(ISBLANK(I76),ISBLANK(J76)),"",IF(L76="No", "TJ status removed",IF(K76&gt;0.34, K76 *1.15, K76+0.05)))</f>
        <v>TJ status removed</v>
      </c>
      <c r="N76" s="231">
        <v>0.97151898734177211</v>
      </c>
      <c r="O76" s="241">
        <v>930.2872928176796</v>
      </c>
      <c r="P76" s="231">
        <v>2.54</v>
      </c>
      <c r="Q76" s="241">
        <v>1663.6578947368421</v>
      </c>
      <c r="R76" s="2"/>
    </row>
    <row r="77" spans="1:18" ht="15.75" customHeight="1">
      <c r="A77" s="2">
        <v>10997</v>
      </c>
      <c r="B77" s="81" t="s">
        <v>130</v>
      </c>
      <c r="C77" s="81" t="s">
        <v>154</v>
      </c>
      <c r="D77" s="111"/>
      <c r="E77" s="109">
        <v>1738</v>
      </c>
      <c r="F77" s="109">
        <v>153</v>
      </c>
      <c r="G77" s="32">
        <v>8.8032220943613348E-2</v>
      </c>
      <c r="H77" s="162">
        <f>ROUND(G77+0.0375,2)</f>
        <v>0.13</v>
      </c>
      <c r="I77" s="114">
        <v>1839</v>
      </c>
      <c r="J77" s="114">
        <v>172</v>
      </c>
      <c r="K77" s="198">
        <f>IF(OR(ISBLANK(I77),ISBLANK(J77)),"",ROUND((J77/I77),2))</f>
        <v>0.09</v>
      </c>
      <c r="L77" s="210" t="str">
        <f>IF(K77="","",IF(K77&gt;=H77,"Yes","No"))</f>
        <v>No</v>
      </c>
      <c r="M77" s="218" t="str">
        <f>IF(OR(ISBLANK(I77),ISBLANK(J77)),"",IF(L77="No", "TJ status removed",IF(K77&gt;0.34, K77 *1.15, K77+0.05)))</f>
        <v>TJ status removed</v>
      </c>
      <c r="N77" s="231">
        <v>4.4040290990486852</v>
      </c>
      <c r="O77" s="241">
        <v>1418.0734737979471</v>
      </c>
      <c r="P77" s="231">
        <v>4</v>
      </c>
      <c r="Q77" s="241">
        <v>2398.0422535211269</v>
      </c>
      <c r="R77" s="2"/>
    </row>
    <row r="78" spans="1:18" ht="15.75" customHeight="1">
      <c r="A78" s="2">
        <v>10208</v>
      </c>
      <c r="B78" s="81" t="s">
        <v>130</v>
      </c>
      <c r="C78" s="81" t="s">
        <v>155</v>
      </c>
      <c r="D78" s="111"/>
      <c r="E78" s="109">
        <v>173</v>
      </c>
      <c r="F78" s="109">
        <v>9</v>
      </c>
      <c r="G78" s="32">
        <v>5.2023121387283239E-2</v>
      </c>
      <c r="H78" s="162">
        <f>ROUND(G78+0.0375,2)</f>
        <v>0.09</v>
      </c>
      <c r="I78" s="114">
        <v>134</v>
      </c>
      <c r="J78" s="114">
        <v>13</v>
      </c>
      <c r="K78" s="198">
        <f>IF(OR(ISBLANK(I78),ISBLANK(J78)),"",ROUND((J78/I78),2))</f>
        <v>0.1</v>
      </c>
      <c r="L78" s="210" t="str">
        <f>IF(K78="","",IF(K78&gt;=H78,"Yes","No"))</f>
        <v>Yes</v>
      </c>
      <c r="M78" s="218">
        <f>IF(OR(ISBLANK(I78),ISBLANK(J78)),"",IF(L78="No", "TJ status removed",IF(K78&gt;0.34, K78 *1.15, K78+0.05)))</f>
        <v>0.15000000000000002</v>
      </c>
      <c r="N78" s="231">
        <v>1.4076923076923078</v>
      </c>
      <c r="O78" s="241">
        <v>538.2397260273973</v>
      </c>
      <c r="P78" s="231">
        <v>4</v>
      </c>
      <c r="Q78" s="241">
        <v>1649.0555555555557</v>
      </c>
      <c r="R78" s="2"/>
    </row>
    <row r="79" spans="1:18" ht="15" customHeight="1">
      <c r="A79" s="2">
        <v>10203</v>
      </c>
      <c r="B79" s="81" t="s">
        <v>130</v>
      </c>
      <c r="C79" s="81" t="s">
        <v>156</v>
      </c>
      <c r="D79" s="111"/>
      <c r="E79" s="109">
        <v>427</v>
      </c>
      <c r="F79" s="109">
        <v>49</v>
      </c>
      <c r="G79" s="32">
        <v>0.11475409836065574</v>
      </c>
      <c r="H79" s="162">
        <f>ROUND(G79+0.0375,2)</f>
        <v>0.15</v>
      </c>
      <c r="I79" s="114">
        <v>481</v>
      </c>
      <c r="J79" s="114">
        <v>85</v>
      </c>
      <c r="K79" s="198">
        <f>IF(OR(ISBLANK(I79),ISBLANK(J79)),"",ROUND((J79/I79),2))</f>
        <v>0.18</v>
      </c>
      <c r="L79" s="210" t="str">
        <f>IF(K79="","",IF(K79&gt;=H79,"Yes","No"))</f>
        <v>Yes</v>
      </c>
      <c r="M79" s="218">
        <f>IF(OR(ISBLANK(I79),ISBLANK(J79)),"",IF(L79="No", "TJ status removed",IF(K79&gt;0.34, K79 *1.15, K79+0.05)))</f>
        <v>0.22999999999999998</v>
      </c>
      <c r="N79" s="231">
        <v>2.3670329670329671</v>
      </c>
      <c r="O79" s="241">
        <v>566.78846153846155</v>
      </c>
      <c r="P79" s="231">
        <v>1.65</v>
      </c>
      <c r="Q79" s="241">
        <v>1558.9099099099099</v>
      </c>
      <c r="R79" s="2"/>
    </row>
    <row r="80" spans="1:18" ht="15.75" customHeight="1">
      <c r="A80" s="2">
        <v>41233</v>
      </c>
      <c r="B80" s="81" t="s">
        <v>130</v>
      </c>
      <c r="C80" s="81" t="s">
        <v>157</v>
      </c>
      <c r="D80" s="111"/>
      <c r="E80" s="109">
        <v>474</v>
      </c>
      <c r="F80" s="109">
        <v>41</v>
      </c>
      <c r="G80" s="32">
        <v>8.6497890295358648E-2</v>
      </c>
      <c r="H80" s="162">
        <f>ROUND(G80+0.0375,2)</f>
        <v>0.12</v>
      </c>
      <c r="I80" s="114">
        <v>413</v>
      </c>
      <c r="J80" s="114">
        <v>48</v>
      </c>
      <c r="K80" s="198">
        <f>IF(OR(ISBLANK(I80),ISBLANK(J80)),"",ROUND((J80/I80),2))</f>
        <v>0.12</v>
      </c>
      <c r="L80" s="210" t="str">
        <f>IF(K80="","",IF(K80&gt;=H80,"Yes","No"))</f>
        <v>Yes</v>
      </c>
      <c r="M80" s="218">
        <f>IF(OR(ISBLANK(I80),ISBLANK(J80)),"",IF(L80="No", "TJ status removed",IF(K80&gt;0.34, K80 *1.15, K80+0.05)))</f>
        <v>0.16999999999999998</v>
      </c>
      <c r="N80" s="231">
        <v>2.4613466334164587</v>
      </c>
      <c r="O80" s="241">
        <v>728.23897911832944</v>
      </c>
      <c r="P80" s="231">
        <v>5.08</v>
      </c>
      <c r="Q80" s="241">
        <v>1602.5862068965516</v>
      </c>
      <c r="R80" s="2" t="s">
        <v>56</v>
      </c>
    </row>
    <row r="81" spans="1:18" ht="15.75" customHeight="1">
      <c r="A81" s="2">
        <v>12138</v>
      </c>
      <c r="B81" s="81" t="s">
        <v>130</v>
      </c>
      <c r="C81" s="81" t="s">
        <v>158</v>
      </c>
      <c r="D81" s="111"/>
      <c r="E81" s="109">
        <v>1647</v>
      </c>
      <c r="F81" s="109">
        <v>147</v>
      </c>
      <c r="G81" s="32">
        <v>8.9253187613843349E-2</v>
      </c>
      <c r="H81" s="162">
        <f>ROUND(G81+0.0375,2)</f>
        <v>0.13</v>
      </c>
      <c r="I81" s="114">
        <v>1636</v>
      </c>
      <c r="J81" s="114">
        <v>181</v>
      </c>
      <c r="K81" s="198">
        <f>IF(OR(ISBLANK(I81),ISBLANK(J81)),"",ROUND((J81/I81),2))</f>
        <v>0.11</v>
      </c>
      <c r="L81" s="210" t="str">
        <f>IF(K81="","",IF(K81&gt;=H81,"Yes","No"))</f>
        <v>No</v>
      </c>
      <c r="M81" s="218" t="str">
        <f>IF(OR(ISBLANK(I81),ISBLANK(J81)),"",IF(L81="No", "TJ status removed",IF(K81&gt;0.34, K81 *1.15, K81+0.05)))</f>
        <v>TJ status removed</v>
      </c>
      <c r="N81" s="231">
        <v>2.0295783511642544</v>
      </c>
      <c r="O81" s="241">
        <v>445.45761741122567</v>
      </c>
      <c r="P81" s="231">
        <v>1.87</v>
      </c>
      <c r="Q81" s="241">
        <v>1155.6122448979593</v>
      </c>
      <c r="R81" s="2"/>
    </row>
    <row r="82" spans="1:18" ht="15.75" customHeight="1">
      <c r="A82" s="2">
        <v>10849</v>
      </c>
      <c r="B82" s="81" t="s">
        <v>130</v>
      </c>
      <c r="C82" s="81" t="s">
        <v>159</v>
      </c>
      <c r="D82" s="111"/>
      <c r="E82" s="109">
        <v>332</v>
      </c>
      <c r="F82" s="109">
        <v>36</v>
      </c>
      <c r="G82" s="32">
        <v>0.10843373493975904</v>
      </c>
      <c r="H82" s="162">
        <f>ROUND(G82+0.0375,2)</f>
        <v>0.15</v>
      </c>
      <c r="I82" s="114">
        <v>400</v>
      </c>
      <c r="J82" s="114">
        <v>74</v>
      </c>
      <c r="K82" s="198">
        <f>IF(OR(ISBLANK(I82),ISBLANK(J82)),"",ROUND((J82/I82),2))</f>
        <v>0.19</v>
      </c>
      <c r="L82" s="210" t="str">
        <f>IF(K82="","",IF(K82&gt;=H82,"Yes","No"))</f>
        <v>Yes</v>
      </c>
      <c r="M82" s="218">
        <f>IF(OR(ISBLANK(I82),ISBLANK(J82)),"",IF(L82="No", "TJ status removed",IF(K82&gt;0.34, K82 *1.15, K82+0.05)))</f>
        <v>0.24</v>
      </c>
      <c r="N82" s="231">
        <v>1.6533333333333333</v>
      </c>
      <c r="O82" s="241">
        <v>618.76401869158883</v>
      </c>
      <c r="P82" s="231">
        <v>1.48</v>
      </c>
      <c r="Q82" s="241">
        <v>1779.8252427184466</v>
      </c>
      <c r="R82" s="2"/>
    </row>
    <row r="83" spans="1:18" ht="15.75" customHeight="1">
      <c r="A83" s="2">
        <v>42286</v>
      </c>
      <c r="B83" s="81" t="s">
        <v>130</v>
      </c>
      <c r="C83" s="81" t="s">
        <v>160</v>
      </c>
      <c r="D83" s="111"/>
      <c r="E83" s="109">
        <v>2060</v>
      </c>
      <c r="F83" s="109">
        <v>114</v>
      </c>
      <c r="G83" s="32">
        <v>5.533980582524272E-2</v>
      </c>
      <c r="H83" s="162">
        <f>ROUND(G83+0.0375,2)</f>
        <v>0.09</v>
      </c>
      <c r="I83" s="114">
        <v>2148</v>
      </c>
      <c r="J83" s="114">
        <v>207</v>
      </c>
      <c r="K83" s="198">
        <f>IF(OR(ISBLANK(I83),ISBLANK(J83)),"",ROUND((J83/I83),2))</f>
        <v>0.1</v>
      </c>
      <c r="L83" s="210" t="str">
        <f>IF(K83="","",IF(K83&gt;=H83,"Yes","No"))</f>
        <v>Yes</v>
      </c>
      <c r="M83" s="218">
        <f>IF(OR(ISBLANK(I83),ISBLANK(J83)),"",IF(L83="No", "TJ status removed",IF(K83&gt;0.34, K83 *1.15, K83+0.05)))</f>
        <v>0.15000000000000002</v>
      </c>
      <c r="N83" s="231">
        <v>2.3799522673031026</v>
      </c>
      <c r="O83" s="241">
        <v>710.35562444641278</v>
      </c>
      <c r="P83" s="231">
        <v>2.08</v>
      </c>
      <c r="Q83" s="241">
        <v>1457.2301587301588</v>
      </c>
      <c r="R83" s="2"/>
    </row>
    <row r="84" spans="1:18" ht="15.75" customHeight="1">
      <c r="A84" s="2">
        <v>10109</v>
      </c>
      <c r="B84" s="81" t="s">
        <v>130</v>
      </c>
      <c r="C84" s="81" t="s">
        <v>161</v>
      </c>
      <c r="D84" s="111"/>
      <c r="E84" s="109">
        <v>362</v>
      </c>
      <c r="F84" s="109">
        <v>28</v>
      </c>
      <c r="G84" s="32">
        <v>7.7348066298342538E-2</v>
      </c>
      <c r="H84" s="162">
        <f>ROUND(G84+0.0375,2)</f>
        <v>0.11</v>
      </c>
      <c r="I84" s="114">
        <v>326</v>
      </c>
      <c r="J84" s="114">
        <v>40</v>
      </c>
      <c r="K84" s="198">
        <f>IF(OR(ISBLANK(I84),ISBLANK(J84)),"",ROUND((J84/I84),2))</f>
        <v>0.12</v>
      </c>
      <c r="L84" s="210" t="str">
        <f>IF(K84="","",IF(K84&gt;=H84,"Yes","No"))</f>
        <v>Yes</v>
      </c>
      <c r="M84" s="218">
        <f>IF(OR(ISBLANK(I84),ISBLANK(J84)),"",IF(L84="No", "TJ status removed",IF(K84&gt;0.34, K84 *1.15, K84+0.05)))</f>
        <v>0.16999999999999998</v>
      </c>
      <c r="N84" s="231">
        <v>1.058252427184466</v>
      </c>
      <c r="O84" s="241">
        <v>399.87037037037038</v>
      </c>
      <c r="P84" s="231">
        <v>0.65</v>
      </c>
      <c r="Q84" s="241">
        <v>1244.5957446808511</v>
      </c>
      <c r="R84" s="2"/>
    </row>
    <row r="85" spans="1:18" ht="15.75" customHeight="1">
      <c r="A85" s="2">
        <v>11185</v>
      </c>
      <c r="B85" s="81" t="s">
        <v>130</v>
      </c>
      <c r="C85" s="81" t="s">
        <v>162</v>
      </c>
      <c r="D85" s="111"/>
      <c r="E85" s="109">
        <v>249</v>
      </c>
      <c r="F85" s="109">
        <v>27</v>
      </c>
      <c r="G85" s="32">
        <v>0.10843373493975904</v>
      </c>
      <c r="H85" s="162">
        <f>ROUND(G85+0.0375,2)</f>
        <v>0.15</v>
      </c>
      <c r="I85" s="114">
        <v>239</v>
      </c>
      <c r="J85" s="114">
        <v>30</v>
      </c>
      <c r="K85" s="198">
        <f>IF(OR(ISBLANK(I85),ISBLANK(J85)),"",ROUND((J85/I85),2))</f>
        <v>0.13</v>
      </c>
      <c r="L85" s="210" t="str">
        <f>IF(K85="","",IF(K85&gt;=H85,"Yes","No"))</f>
        <v>No</v>
      </c>
      <c r="M85" s="218" t="str">
        <f>IF(OR(ISBLANK(I85),ISBLANK(J85)),"",IF(L85="No", "TJ status removed",IF(K85&gt;0.34, K85 *1.15, K85+0.05)))</f>
        <v>TJ status removed</v>
      </c>
      <c r="N85" s="231">
        <v>1.1341991341991342</v>
      </c>
      <c r="O85" s="241">
        <v>593.22988505747128</v>
      </c>
      <c r="P85" s="231">
        <v>1</v>
      </c>
      <c r="Q85" s="241">
        <v>1732.3823529411766</v>
      </c>
      <c r="R85" s="2"/>
    </row>
    <row r="86" spans="1:18" ht="15.75" customHeight="1">
      <c r="A86" s="2">
        <v>10887</v>
      </c>
      <c r="B86" s="81" t="s">
        <v>130</v>
      </c>
      <c r="C86" s="81" t="s">
        <v>163</v>
      </c>
      <c r="D86" s="111"/>
      <c r="E86" s="109">
        <v>467</v>
      </c>
      <c r="F86" s="109">
        <v>55</v>
      </c>
      <c r="G86" s="32">
        <v>0.11777301927194861</v>
      </c>
      <c r="H86" s="162">
        <f>ROUND(G86+0.0375,2)</f>
        <v>0.16</v>
      </c>
      <c r="I86" s="114">
        <v>463</v>
      </c>
      <c r="J86" s="114">
        <v>80</v>
      </c>
      <c r="K86" s="198">
        <f>IF(OR(ISBLANK(I86),ISBLANK(J86)),"",ROUND((J86/I86),2))</f>
        <v>0.17</v>
      </c>
      <c r="L86" s="210" t="str">
        <f>IF(K86="","",IF(K86&gt;=H86,"Yes","No"))</f>
        <v>Yes</v>
      </c>
      <c r="M86" s="218">
        <f>IF(OR(ISBLANK(I86),ISBLANK(J86)),"",IF(L86="No", "TJ status removed",IF(K86&gt;0.34, K86 *1.15, K86+0.05)))</f>
        <v>0.22000000000000003</v>
      </c>
      <c r="N86" s="231">
        <v>1.7152466367713004</v>
      </c>
      <c r="O86" s="241">
        <v>503.33677685950414</v>
      </c>
      <c r="P86" s="231">
        <v>1.71</v>
      </c>
      <c r="Q86" s="241">
        <v>1497.8571428571429</v>
      </c>
      <c r="R86" s="2"/>
    </row>
    <row r="87" spans="1:18" ht="15.75" customHeight="1">
      <c r="A87" s="2">
        <v>41465</v>
      </c>
      <c r="B87" s="81" t="s">
        <v>130</v>
      </c>
      <c r="C87" s="81" t="s">
        <v>164</v>
      </c>
      <c r="D87" s="111"/>
      <c r="E87" s="109">
        <v>259</v>
      </c>
      <c r="F87" s="109">
        <v>16</v>
      </c>
      <c r="G87" s="32">
        <v>6.1776061776061778E-2</v>
      </c>
      <c r="H87" s="162">
        <f>ROUND(G87+0.0375,2)</f>
        <v>0.1</v>
      </c>
      <c r="I87" s="114">
        <v>218</v>
      </c>
      <c r="J87" s="114">
        <v>19</v>
      </c>
      <c r="K87" s="198">
        <f>IF(OR(ISBLANK(I87),ISBLANK(J87)),"",ROUND((J87/I87),2))</f>
        <v>0.09</v>
      </c>
      <c r="L87" s="210" t="str">
        <f>IF(K87="","",IF(K87&gt;=H87,"Yes","No"))</f>
        <v>No</v>
      </c>
      <c r="M87" s="218" t="str">
        <f>IF(OR(ISBLANK(I87),ISBLANK(J87)),"",IF(L87="No", "TJ status removed",IF(K87&gt;0.34, K87 *1.15, K87+0.05)))</f>
        <v>TJ status removed</v>
      </c>
      <c r="N87" s="231">
        <v>1.3412322274881516</v>
      </c>
      <c r="O87" s="241">
        <v>346.17573221757323</v>
      </c>
      <c r="P87" s="231">
        <v>2.4300000000000002</v>
      </c>
      <c r="Q87" s="241">
        <v>1731.090909090909</v>
      </c>
      <c r="R87" s="2"/>
    </row>
    <row r="88" spans="1:18" ht="15.75" customHeight="1">
      <c r="A88" s="2">
        <v>40821</v>
      </c>
      <c r="B88" s="81" t="s">
        <v>130</v>
      </c>
      <c r="C88" s="81" t="s">
        <v>165</v>
      </c>
      <c r="D88" s="111"/>
      <c r="E88" s="109">
        <v>279</v>
      </c>
      <c r="F88" s="109">
        <v>39</v>
      </c>
      <c r="G88" s="32">
        <v>0.13978494623655913</v>
      </c>
      <c r="H88" s="162">
        <f>ROUND(G88+0.0375,2)</f>
        <v>0.18</v>
      </c>
      <c r="I88" s="114">
        <v>252</v>
      </c>
      <c r="J88" s="114">
        <v>45</v>
      </c>
      <c r="K88" s="198">
        <f>IF(OR(ISBLANK(I88),ISBLANK(J88)),"",ROUND((J88/I88),2))</f>
        <v>0.18</v>
      </c>
      <c r="L88" s="210" t="str">
        <f>IF(K88="","",IF(K88&gt;=H88,"Yes","No"))</f>
        <v>Yes</v>
      </c>
      <c r="M88" s="218">
        <f>IF(OR(ISBLANK(I88),ISBLANK(J88)),"",IF(L88="No", "TJ status removed",IF(K88&gt;0.34, K88 *1.15, K88+0.05)))</f>
        <v>0.22999999999999998</v>
      </c>
      <c r="N88" s="231">
        <v>12.074688796680498</v>
      </c>
      <c r="O88" s="241">
        <v>2823.6565096952909</v>
      </c>
      <c r="P88" s="231">
        <v>11.82</v>
      </c>
      <c r="Q88" s="241">
        <v>6219.181818181818</v>
      </c>
      <c r="R88" s="2"/>
    </row>
    <row r="89" spans="1:18" ht="15.75" customHeight="1">
      <c r="A89" s="2">
        <v>11634</v>
      </c>
      <c r="B89" s="81" t="s">
        <v>130</v>
      </c>
      <c r="C89" s="81" t="s">
        <v>166</v>
      </c>
      <c r="D89" s="114"/>
      <c r="E89" s="109">
        <v>923</v>
      </c>
      <c r="F89" s="109">
        <v>67</v>
      </c>
      <c r="G89" s="32">
        <v>7.2589382448537382E-2</v>
      </c>
      <c r="H89" s="162">
        <f>ROUND(G89+0.0375,2)</f>
        <v>0.11</v>
      </c>
      <c r="I89" s="114">
        <v>1019</v>
      </c>
      <c r="J89" s="114">
        <v>45</v>
      </c>
      <c r="K89" s="198">
        <f>IF(OR(ISBLANK(I89),ISBLANK(J89)),"",ROUND((J89/I89),2))</f>
        <v>0.04</v>
      </c>
      <c r="L89" s="210" t="str">
        <f>IF(K89="","",IF(K89&gt;=H89,"Yes","No"))</f>
        <v>No</v>
      </c>
      <c r="M89" s="218" t="str">
        <f>IF(OR(ISBLANK(I89),ISBLANK(J89)),"",IF(L89="No", "TJ status removed",IF(K89&gt;0.34, K89 *1.15, K89+0.05)))</f>
        <v>TJ status removed</v>
      </c>
      <c r="N89" s="231">
        <v>2.3760330578512399</v>
      </c>
      <c r="O89" s="241">
        <v>740.79275092936803</v>
      </c>
      <c r="P89" s="231">
        <v>2.57</v>
      </c>
      <c r="Q89" s="241">
        <v>1398.3924050632911</v>
      </c>
      <c r="R89" s="2"/>
    </row>
    <row r="90" spans="1:18" ht="15.75" customHeight="1">
      <c r="A90" s="2">
        <v>41431</v>
      </c>
      <c r="B90" s="81" t="s">
        <v>130</v>
      </c>
      <c r="C90" s="81" t="s">
        <v>167</v>
      </c>
      <c r="D90" s="111"/>
      <c r="E90" s="109">
        <v>729</v>
      </c>
      <c r="F90" s="109">
        <v>85</v>
      </c>
      <c r="G90" s="32">
        <v>0.11659807956104253</v>
      </c>
      <c r="H90" s="162">
        <f>ROUND(G90+0.0375,2)</f>
        <v>0.15</v>
      </c>
      <c r="I90" s="114">
        <v>747</v>
      </c>
      <c r="J90" s="114">
        <v>139</v>
      </c>
      <c r="K90" s="198">
        <f>IF(OR(ISBLANK(I90),ISBLANK(J90)),"",ROUND((J90/I90),2))</f>
        <v>0.19</v>
      </c>
      <c r="L90" s="210" t="str">
        <f>IF(K90="","",IF(K90&gt;=H90,"Yes","No"))</f>
        <v>Yes</v>
      </c>
      <c r="M90" s="218">
        <f>IF(OR(ISBLANK(I90),ISBLANK(J90)),"",IF(L90="No", "TJ status removed",IF(K90&gt;0.34, K90 *1.15, K90+0.05)))</f>
        <v>0.24</v>
      </c>
      <c r="N90" s="231">
        <v>1.1729428172942817</v>
      </c>
      <c r="O90" s="241">
        <v>330.3873417721519</v>
      </c>
      <c r="P90" s="231">
        <v>1.06</v>
      </c>
      <c r="Q90" s="241">
        <v>811.75510204081638</v>
      </c>
      <c r="R90" s="2"/>
    </row>
    <row r="91" spans="1:18" ht="15.75" customHeight="1">
      <c r="A91" s="2">
        <v>32</v>
      </c>
      <c r="B91" s="81" t="s">
        <v>130</v>
      </c>
      <c r="C91" s="81" t="s">
        <v>168</v>
      </c>
      <c r="D91" s="111"/>
      <c r="E91" s="109">
        <v>1614</v>
      </c>
      <c r="F91" s="109">
        <v>66</v>
      </c>
      <c r="G91" s="32">
        <v>4.0892193308550186E-2</v>
      </c>
      <c r="H91" s="162">
        <f>ROUND(G91+0.0375,2)</f>
        <v>0.08</v>
      </c>
      <c r="I91" s="114">
        <v>1259</v>
      </c>
      <c r="J91" s="114">
        <v>93</v>
      </c>
      <c r="K91" s="198">
        <f>IF(OR(ISBLANK(I91),ISBLANK(J91)),"",ROUND((J91/I91),2))</f>
        <v>7.0000000000000007E-2</v>
      </c>
      <c r="L91" s="210" t="str">
        <f>IF(K91="","",IF(K91&gt;=H91,"Yes","No"))</f>
        <v>No</v>
      </c>
      <c r="M91" s="218" t="str">
        <f>IF(OR(ISBLANK(I91),ISBLANK(J91)),"",IF(L91="No", "TJ status removed",IF(K91&gt;0.34, K91 *1.15, K91+0.05)))</f>
        <v>TJ status removed</v>
      </c>
      <c r="N91" s="231">
        <v>1.8355048859934853</v>
      </c>
      <c r="O91" s="241">
        <v>288.45836575875484</v>
      </c>
      <c r="P91" s="231">
        <v>3.17</v>
      </c>
      <c r="Q91" s="241">
        <v>1164.8350515463917</v>
      </c>
      <c r="R91" s="2"/>
    </row>
    <row r="92" spans="1:18" ht="15.75" customHeight="1">
      <c r="A92" s="2">
        <v>40797</v>
      </c>
      <c r="B92" s="81" t="s">
        <v>130</v>
      </c>
      <c r="C92" s="81" t="s">
        <v>169</v>
      </c>
      <c r="D92" s="111"/>
      <c r="E92" s="109">
        <v>1678</v>
      </c>
      <c r="F92" s="109">
        <v>109</v>
      </c>
      <c r="G92" s="32">
        <v>6.4958283671036954E-2</v>
      </c>
      <c r="H92" s="162">
        <f>ROUND(G92+0.0375,2)</f>
        <v>0.1</v>
      </c>
      <c r="I92" s="114">
        <v>1726</v>
      </c>
      <c r="J92" s="114">
        <v>174</v>
      </c>
      <c r="K92" s="198">
        <f>IF(OR(ISBLANK(I92),ISBLANK(J92)),"",ROUND((J92/I92),2))</f>
        <v>0.1</v>
      </c>
      <c r="L92" s="210" t="str">
        <f>IF(K92="","",IF(K92&gt;=H92,"Yes","No"))</f>
        <v>Yes</v>
      </c>
      <c r="M92" s="218">
        <f>IF(OR(ISBLANK(I92),ISBLANK(J92)),"",IF(L92="No", "TJ status removed",IF(K92&gt;0.34, K92 *1.15, K92+0.05)))</f>
        <v>0.15000000000000002</v>
      </c>
      <c r="N92" s="231">
        <v>3.1875</v>
      </c>
      <c r="O92" s="241">
        <v>930.98948533480905</v>
      </c>
      <c r="P92" s="231">
        <v>3.02</v>
      </c>
      <c r="Q92" s="241">
        <v>3637.3968253968255</v>
      </c>
      <c r="R92" s="2"/>
    </row>
    <row r="93" spans="1:18" ht="15.75" customHeight="1">
      <c r="A93" s="2">
        <v>10817</v>
      </c>
      <c r="B93" s="81" t="s">
        <v>130</v>
      </c>
      <c r="C93" s="81" t="s">
        <v>170</v>
      </c>
      <c r="D93" s="111"/>
      <c r="E93" s="109">
        <v>177</v>
      </c>
      <c r="F93" s="109">
        <v>11</v>
      </c>
      <c r="G93" s="32">
        <v>6.2146892655367235E-2</v>
      </c>
      <c r="H93" s="162">
        <f>ROUND(G93+0.0375,2)</f>
        <v>0.1</v>
      </c>
      <c r="I93" s="114">
        <v>173</v>
      </c>
      <c r="J93" s="114">
        <v>17</v>
      </c>
      <c r="K93" s="198">
        <f>IF(OR(ISBLANK(I93),ISBLANK(J93)),"",ROUND((J93/I93),2))</f>
        <v>0.1</v>
      </c>
      <c r="L93" s="210" t="str">
        <f>IF(K93="","",IF(K93&gt;=H93,"Yes","No"))</f>
        <v>Yes</v>
      </c>
      <c r="M93" s="218">
        <f>IF(OR(ISBLANK(I93),ISBLANK(J93)),"",IF(L93="No", "TJ status removed",IF(K93&gt;0.34, K93 *1.15, K93+0.05)))</f>
        <v>0.15000000000000002</v>
      </c>
      <c r="N93" s="231">
        <v>3.1212121212121211</v>
      </c>
      <c r="O93" s="241">
        <v>627.84574468085111</v>
      </c>
      <c r="P93" s="231">
        <v>2.62</v>
      </c>
      <c r="Q93" s="241">
        <v>4196.677419354839</v>
      </c>
      <c r="R93" s="2"/>
    </row>
    <row r="94" spans="1:18" ht="15.75" customHeight="1">
      <c r="A94" s="2">
        <v>10212</v>
      </c>
      <c r="B94" s="81" t="s">
        <v>130</v>
      </c>
      <c r="C94" s="81" t="s">
        <v>171</v>
      </c>
      <c r="D94" s="111"/>
      <c r="E94" s="109">
        <v>1602</v>
      </c>
      <c r="F94" s="109">
        <v>109</v>
      </c>
      <c r="G94" s="32">
        <v>6.8039950062421972E-2</v>
      </c>
      <c r="H94" s="162">
        <f>ROUND(G94+0.0375,2)</f>
        <v>0.11</v>
      </c>
      <c r="I94" s="114">
        <v>1636</v>
      </c>
      <c r="J94" s="114">
        <v>143</v>
      </c>
      <c r="K94" s="198">
        <f>IF(OR(ISBLANK(I94),ISBLANK(J94)),"",ROUND((J94/I94),2))</f>
        <v>0.09</v>
      </c>
      <c r="L94" s="210" t="str">
        <f>IF(K94="","",IF(K94&gt;=H94,"Yes","No"))</f>
        <v>No</v>
      </c>
      <c r="M94" s="218" t="str">
        <f>IF(OR(ISBLANK(I94),ISBLANK(J94)),"",IF(L94="No", "TJ status removed",IF(K94&gt;0.34, K94 *1.15, K94+0.05)))</f>
        <v>TJ status removed</v>
      </c>
      <c r="N94" s="231">
        <v>1.272045028142589</v>
      </c>
      <c r="O94" s="241">
        <v>274.82943925233644</v>
      </c>
      <c r="P94" s="231">
        <v>2.06</v>
      </c>
      <c r="Q94" s="241">
        <v>933.86029411764707</v>
      </c>
      <c r="R94" s="2"/>
    </row>
    <row r="95" spans="1:18" ht="15.75" customHeight="1">
      <c r="A95" s="2">
        <v>10649</v>
      </c>
      <c r="B95" s="81" t="s">
        <v>130</v>
      </c>
      <c r="C95" s="81" t="s">
        <v>172</v>
      </c>
      <c r="D95" s="111"/>
      <c r="E95" s="109">
        <v>2016</v>
      </c>
      <c r="F95" s="109">
        <v>162</v>
      </c>
      <c r="G95" s="32">
        <v>8.0357142857142863E-2</v>
      </c>
      <c r="H95" s="162">
        <f>ROUND(G95+0.0375,2)</f>
        <v>0.12</v>
      </c>
      <c r="I95" s="114">
        <v>2143</v>
      </c>
      <c r="J95" s="114">
        <v>232</v>
      </c>
      <c r="K95" s="198">
        <f>IF(OR(ISBLANK(I95),ISBLANK(J95)),"",ROUND((J95/I95),2))</f>
        <v>0.11</v>
      </c>
      <c r="L95" s="210" t="str">
        <f>IF(K95="","",IF(K95&gt;=H95,"Yes","No"))</f>
        <v>No</v>
      </c>
      <c r="M95" s="218" t="str">
        <f>IF(OR(ISBLANK(I95),ISBLANK(J95)),"",IF(L95="No", "TJ status removed",IF(K95&gt;0.34, K95 *1.15, K95+0.05)))</f>
        <v>TJ status removed</v>
      </c>
      <c r="N95" s="231">
        <v>1.7503586800573887</v>
      </c>
      <c r="O95" s="241">
        <v>489.46133451171011</v>
      </c>
      <c r="P95" s="231">
        <v>1.22</v>
      </c>
      <c r="Q95" s="241">
        <v>919.20888888888885</v>
      </c>
      <c r="R95" s="2"/>
    </row>
    <row r="96" spans="1:18" ht="15.75" customHeight="1">
      <c r="A96" s="2">
        <v>11196</v>
      </c>
      <c r="B96" s="81" t="s">
        <v>130</v>
      </c>
      <c r="C96" s="81" t="s">
        <v>173</v>
      </c>
      <c r="D96" s="111"/>
      <c r="E96" s="109">
        <v>1460</v>
      </c>
      <c r="F96" s="109">
        <v>66</v>
      </c>
      <c r="G96" s="32">
        <v>4.5205479452054796E-2</v>
      </c>
      <c r="H96" s="162">
        <f>ROUND(G96+0.0375,2)</f>
        <v>0.08</v>
      </c>
      <c r="I96" s="114">
        <v>1493</v>
      </c>
      <c r="J96" s="114">
        <v>89</v>
      </c>
      <c r="K96" s="198">
        <f>IF(OR(ISBLANK(I96),ISBLANK(J96)),"",ROUND((J96/I96),2))</f>
        <v>0.06</v>
      </c>
      <c r="L96" s="210" t="str">
        <f>IF(K96="","",IF(K96&gt;=H96,"Yes","No"))</f>
        <v>No</v>
      </c>
      <c r="M96" s="218" t="str">
        <f>IF(OR(ISBLANK(I96),ISBLANK(J96)),"",IF(L96="No", "TJ status removed",IF(K96&gt;0.34, K96 *1.15, K96+0.05)))</f>
        <v>TJ status removed</v>
      </c>
      <c r="N96" s="231">
        <v>1.8331053351573188</v>
      </c>
      <c r="O96" s="241">
        <v>453.85714285714283</v>
      </c>
      <c r="P96" s="231">
        <v>3.77</v>
      </c>
      <c r="Q96" s="241">
        <v>1359.2346938775511</v>
      </c>
      <c r="R96" s="2"/>
    </row>
    <row r="97" spans="1:18" ht="15.75" customHeight="1">
      <c r="A97" s="2">
        <v>11217</v>
      </c>
      <c r="B97" s="81" t="s">
        <v>130</v>
      </c>
      <c r="C97" s="81" t="s">
        <v>174</v>
      </c>
      <c r="D97" s="111"/>
      <c r="E97" s="109">
        <v>446</v>
      </c>
      <c r="F97" s="109">
        <v>17</v>
      </c>
      <c r="G97" s="32">
        <v>3.811659192825112E-2</v>
      </c>
      <c r="H97" s="162">
        <f>ROUND(G97+0.0375,2)</f>
        <v>0.08</v>
      </c>
      <c r="I97" s="114">
        <v>351</v>
      </c>
      <c r="J97" s="114">
        <v>15</v>
      </c>
      <c r="K97" s="198">
        <f>IF(OR(ISBLANK(I97),ISBLANK(J97)),"",ROUND((J97/I97),2))</f>
        <v>0.04</v>
      </c>
      <c r="L97" s="210" t="str">
        <f>IF(K97="","",IF(K97&gt;=H97,"Yes","No"))</f>
        <v>No</v>
      </c>
      <c r="M97" s="218" t="str">
        <f>IF(OR(ISBLANK(I97),ISBLANK(J97)),"",IF(L97="No", "TJ status removed",IF(K97&gt;0.34, K97 *1.15, K97+0.05)))</f>
        <v>TJ status removed</v>
      </c>
      <c r="N97" s="231">
        <v>0.65129682997118155</v>
      </c>
      <c r="O97" s="241">
        <v>163.25925925925927</v>
      </c>
      <c r="P97" s="231">
        <v>1.25</v>
      </c>
      <c r="Q97" s="241">
        <v>582.23529411764707</v>
      </c>
      <c r="R97" s="2"/>
    </row>
    <row r="98" spans="1:18" ht="15.75" customHeight="1">
      <c r="A98" s="2">
        <v>11846</v>
      </c>
      <c r="B98" s="81" t="s">
        <v>130</v>
      </c>
      <c r="C98" s="81" t="s">
        <v>175</v>
      </c>
      <c r="D98" s="111"/>
      <c r="E98" s="109">
        <v>544</v>
      </c>
      <c r="F98" s="109">
        <v>31</v>
      </c>
      <c r="G98" s="32">
        <v>5.6985294117647058E-2</v>
      </c>
      <c r="H98" s="162">
        <f>ROUND(G98+0.0375,2)</f>
        <v>0.09</v>
      </c>
      <c r="I98" s="114">
        <v>511</v>
      </c>
      <c r="J98" s="114">
        <v>62</v>
      </c>
      <c r="K98" s="198">
        <f>IF(OR(ISBLANK(I98),ISBLANK(J98)),"",ROUND((J98/I98),2))</f>
        <v>0.12</v>
      </c>
      <c r="L98" s="210" t="str">
        <f>IF(K98="","",IF(K98&gt;=H98,"Yes","No"))</f>
        <v>Yes</v>
      </c>
      <c r="M98" s="218">
        <f>IF(OR(ISBLANK(I98),ISBLANK(J98)),"",IF(L98="No", "TJ status removed",IF(K98&gt;0.34, K98 *1.15, K98+0.05)))</f>
        <v>0.16999999999999998</v>
      </c>
      <c r="N98" s="231">
        <v>0.75356415478615069</v>
      </c>
      <c r="O98" s="241">
        <v>682.30978260869563</v>
      </c>
      <c r="P98" s="231">
        <v>1.2</v>
      </c>
      <c r="Q98" s="241">
        <v>1645.1969696969697</v>
      </c>
      <c r="R98" s="2"/>
    </row>
    <row r="99" spans="1:18" ht="15.75" customHeight="1">
      <c r="A99" s="2">
        <v>31</v>
      </c>
      <c r="B99" s="81" t="s">
        <v>130</v>
      </c>
      <c r="C99" s="81" t="s">
        <v>176</v>
      </c>
      <c r="D99" s="111"/>
      <c r="E99" s="109">
        <v>528</v>
      </c>
      <c r="F99" s="109">
        <v>74</v>
      </c>
      <c r="G99" s="32">
        <v>0.14015151515151514</v>
      </c>
      <c r="H99" s="162">
        <f>ROUND(G99+0.0375,2)</f>
        <v>0.18</v>
      </c>
      <c r="I99" s="114">
        <v>563</v>
      </c>
      <c r="J99" s="114">
        <v>108</v>
      </c>
      <c r="K99" s="198">
        <f>IF(OR(ISBLANK(I99),ISBLANK(J99)),"",ROUND((J99/I99),2))</f>
        <v>0.19</v>
      </c>
      <c r="L99" s="210" t="str">
        <f>IF(K99="","",IF(K99&gt;=H99,"Yes","No"))</f>
        <v>Yes</v>
      </c>
      <c r="M99" s="218">
        <f>IF(OR(ISBLANK(I99),ISBLANK(J99)),"",IF(L99="No", "TJ status removed",IF(K99&gt;0.34, K99 *1.15, K99+0.05)))</f>
        <v>0.24</v>
      </c>
      <c r="N99" s="231">
        <v>2.4411214953271028</v>
      </c>
      <c r="O99" s="241">
        <v>566.44816586921854</v>
      </c>
      <c r="P99" s="231">
        <v>2.25</v>
      </c>
      <c r="Q99" s="241">
        <v>1669.4173228346456</v>
      </c>
      <c r="R99" s="2"/>
    </row>
    <row r="100" spans="1:18" ht="15.75" customHeight="1">
      <c r="A100" s="2">
        <v>10961</v>
      </c>
      <c r="B100" s="81" t="s">
        <v>130</v>
      </c>
      <c r="C100" s="81" t="s">
        <v>177</v>
      </c>
      <c r="D100" s="111"/>
      <c r="E100" s="109">
        <v>618</v>
      </c>
      <c r="F100" s="109">
        <v>123</v>
      </c>
      <c r="G100" s="32">
        <v>0.19902912621359223</v>
      </c>
      <c r="H100" s="162">
        <f>ROUND(G100+0.0375,2)</f>
        <v>0.24</v>
      </c>
      <c r="I100" s="114">
        <v>605</v>
      </c>
      <c r="J100" s="114">
        <v>135</v>
      </c>
      <c r="K100" s="198">
        <f>IF(OR(ISBLANK(I100),ISBLANK(J100)),"",ROUND((J100/I100),2))</f>
        <v>0.22</v>
      </c>
      <c r="L100" s="210" t="str">
        <f>IF(K100="","",IF(K100&gt;=H100,"Yes","No"))</f>
        <v>No</v>
      </c>
      <c r="M100" s="218" t="str">
        <f>IF(OR(ISBLANK(I100),ISBLANK(J100)),"",IF(L100="No", "TJ status removed",IF(K100&gt;0.34, K100 *1.15, K100+0.05)))</f>
        <v>TJ status removed</v>
      </c>
      <c r="N100" s="231">
        <v>2.1413427561837457</v>
      </c>
      <c r="O100" s="241">
        <v>430.26929133858266</v>
      </c>
      <c r="P100" s="231">
        <v>2.23</v>
      </c>
      <c r="Q100" s="241">
        <v>1290.7133333333334</v>
      </c>
      <c r="R100" s="2"/>
    </row>
    <row r="101" spans="1:18" ht="15.75" customHeight="1">
      <c r="A101" s="2">
        <v>10691</v>
      </c>
      <c r="B101" s="81" t="s">
        <v>130</v>
      </c>
      <c r="C101" s="81" t="s">
        <v>178</v>
      </c>
      <c r="D101" s="111"/>
      <c r="E101" s="109">
        <v>1020</v>
      </c>
      <c r="F101" s="109">
        <v>130</v>
      </c>
      <c r="G101" s="32">
        <v>0.12745098039215685</v>
      </c>
      <c r="H101" s="162">
        <f>ROUND(G101+0.0375,2)</f>
        <v>0.16</v>
      </c>
      <c r="I101" s="114">
        <v>888</v>
      </c>
      <c r="J101" s="114">
        <v>119</v>
      </c>
      <c r="K101" s="198">
        <f>IF(OR(ISBLANK(I101),ISBLANK(J101)),"",ROUND((J101/I101),2))</f>
        <v>0.13</v>
      </c>
      <c r="L101" s="210" t="str">
        <f>IF(K101="","",IF(K101&gt;=H101,"Yes","No"))</f>
        <v>No</v>
      </c>
      <c r="M101" s="218" t="str">
        <f>IF(OR(ISBLANK(I101),ISBLANK(J101)),"",IF(L101="No", "TJ status removed",IF(K101&gt;0.34, K101 *1.15, K101+0.05)))</f>
        <v>TJ status removed</v>
      </c>
      <c r="N101" s="231">
        <v>2.4177514792899406</v>
      </c>
      <c r="O101" s="241">
        <v>1471.1876923076923</v>
      </c>
      <c r="P101" s="231">
        <v>3.21</v>
      </c>
      <c r="Q101" s="241">
        <v>3804.5771428571429</v>
      </c>
      <c r="R101" s="2"/>
    </row>
    <row r="102" spans="1:18" ht="15.75" customHeight="1">
      <c r="A102" s="2">
        <v>11097</v>
      </c>
      <c r="B102" s="81" t="s">
        <v>130</v>
      </c>
      <c r="C102" s="81" t="s">
        <v>179</v>
      </c>
      <c r="D102" s="114"/>
      <c r="E102" s="109">
        <v>348</v>
      </c>
      <c r="F102" s="109">
        <v>31</v>
      </c>
      <c r="G102" s="157">
        <v>8.9080459770114945E-2</v>
      </c>
      <c r="H102" s="162">
        <f>ROUND(G102+0.0375,2)</f>
        <v>0.13</v>
      </c>
      <c r="I102" s="114">
        <v>299</v>
      </c>
      <c r="J102" s="114">
        <v>25</v>
      </c>
      <c r="K102" s="198">
        <f>IF(OR(ISBLANK(I102),ISBLANK(J102)),"",ROUND((J102/I102),2))</f>
        <v>0.08</v>
      </c>
      <c r="L102" s="210" t="str">
        <f>IF(K102="","",IF(K102&gt;=H102,"Yes","No"))</f>
        <v>No</v>
      </c>
      <c r="M102" s="218" t="str">
        <f>IF(OR(ISBLANK(I102),ISBLANK(J102)),"",IF(L102="No", "TJ status removed",IF(K102&gt;0.34, K102 *1.15, K102+0.05)))</f>
        <v>TJ status removed</v>
      </c>
      <c r="N102" s="231">
        <v>1.4591836734693877</v>
      </c>
      <c r="O102" s="241">
        <v>850.99694189602451</v>
      </c>
      <c r="P102" s="231">
        <v>0.4</v>
      </c>
      <c r="Q102" s="241">
        <v>17868.666666666668</v>
      </c>
      <c r="R102" s="2"/>
    </row>
    <row r="103" spans="1:18" ht="15.75" customHeight="1">
      <c r="A103" s="2">
        <v>406</v>
      </c>
      <c r="B103" s="81" t="s">
        <v>130</v>
      </c>
      <c r="C103" s="81" t="s">
        <v>180</v>
      </c>
      <c r="D103" s="114"/>
      <c r="E103" s="109">
        <v>492</v>
      </c>
      <c r="F103" s="109">
        <v>34</v>
      </c>
      <c r="G103" s="157">
        <v>6.910569105691057E-2</v>
      </c>
      <c r="H103" s="162">
        <f>ROUND(G103+0.0375,2)</f>
        <v>0.11</v>
      </c>
      <c r="I103" s="114">
        <v>271</v>
      </c>
      <c r="J103" s="114">
        <v>49</v>
      </c>
      <c r="K103" s="198">
        <f>IF(OR(ISBLANK(I103),ISBLANK(J103)),"",ROUND((J103/I103),2))</f>
        <v>0.18</v>
      </c>
      <c r="L103" s="210" t="str">
        <f>IF(K103="","",IF(K103&gt;=H103,"Yes","No"))</f>
        <v>Yes</v>
      </c>
      <c r="M103" s="218">
        <f>IF(OR(ISBLANK(I103),ISBLANK(J103)),"",IF(L103="No", "TJ status removed",IF(K103&gt;0.34, K103 *1.15, K103+0.05)))</f>
        <v>0.22999999999999998</v>
      </c>
      <c r="N103" s="231">
        <v>1.3450980392156864</v>
      </c>
      <c r="O103" s="241">
        <v>449.63917525773195</v>
      </c>
      <c r="P103" s="231">
        <v>2.12</v>
      </c>
      <c r="Q103" s="241">
        <v>1794.9692307692308</v>
      </c>
      <c r="R103" s="2"/>
    </row>
    <row r="104" spans="1:18" ht="15.75" customHeight="1">
      <c r="A104" s="2">
        <v>259</v>
      </c>
      <c r="B104" s="81" t="s">
        <v>130</v>
      </c>
      <c r="C104" s="81" t="s">
        <v>181</v>
      </c>
      <c r="D104" s="114"/>
      <c r="E104" s="109">
        <v>2464</v>
      </c>
      <c r="F104" s="109">
        <v>236</v>
      </c>
      <c r="G104" s="157">
        <v>9.5779220779220783E-2</v>
      </c>
      <c r="H104" s="162">
        <f>ROUND(G104+0.0375,2)</f>
        <v>0.13</v>
      </c>
      <c r="I104" s="114">
        <v>2626</v>
      </c>
      <c r="J104" s="114">
        <v>392</v>
      </c>
      <c r="K104" s="198">
        <f>IF(OR(ISBLANK(I104),ISBLANK(J104)),"",ROUND((J104/I104),2))</f>
        <v>0.15</v>
      </c>
      <c r="L104" s="210" t="str">
        <f>IF(K104="","",IF(K104&gt;=H104,"Yes","No"))</f>
        <v>Yes</v>
      </c>
      <c r="M104" s="218">
        <f>IF(OR(ISBLANK(I104),ISBLANK(J104)),"",IF(L104="No", "TJ status removed",IF(K104&gt;0.34, K104 *1.15, K104+0.05)))</f>
        <v>0.2</v>
      </c>
      <c r="N104" s="231">
        <v>5.1221252973830289</v>
      </c>
      <c r="O104" s="241">
        <v>2900.7024208566108</v>
      </c>
      <c r="P104" s="231">
        <v>5.29</v>
      </c>
      <c r="Q104" s="241">
        <v>4547.8708971553615</v>
      </c>
      <c r="R104" s="2"/>
    </row>
    <row r="105" spans="1:18" ht="15.75" customHeight="1">
      <c r="A105" s="2">
        <v>15010</v>
      </c>
      <c r="B105" s="81" t="s">
        <v>130</v>
      </c>
      <c r="C105" s="81" t="s">
        <v>182</v>
      </c>
      <c r="D105" s="114"/>
      <c r="E105" s="109">
        <v>316</v>
      </c>
      <c r="F105" s="109">
        <v>20</v>
      </c>
      <c r="G105" s="157">
        <v>6.3291139240506333E-2</v>
      </c>
      <c r="H105" s="162">
        <f>ROUND(G105+0.0375,2)</f>
        <v>0.1</v>
      </c>
      <c r="I105" s="114">
        <v>258</v>
      </c>
      <c r="J105" s="114">
        <v>28</v>
      </c>
      <c r="K105" s="198">
        <f>IF(OR(ISBLANK(I105),ISBLANK(J105)),"",ROUND((J105/I105),2))</f>
        <v>0.11</v>
      </c>
      <c r="L105" s="210" t="str">
        <f>IF(K105="","",IF(K105&gt;=H105,"Yes","No"))</f>
        <v>Yes</v>
      </c>
      <c r="M105" s="218">
        <f>IF(OR(ISBLANK(I105),ISBLANK(J105)),"",IF(L105="No", "TJ status removed",IF(K105&gt;0.34, K105 *1.15, K105+0.05)))</f>
        <v>0.16</v>
      </c>
      <c r="N105" s="231">
        <v>0.96721311475409832</v>
      </c>
      <c r="O105" s="241">
        <v>383.1010101010101</v>
      </c>
      <c r="P105" s="231">
        <v>1.36</v>
      </c>
      <c r="Q105" s="241">
        <v>893.70731707317077</v>
      </c>
      <c r="R105" s="2"/>
    </row>
    <row r="106" spans="1:18" ht="15.75" customHeight="1">
      <c r="A106" s="2">
        <v>10506</v>
      </c>
      <c r="B106" s="81" t="s">
        <v>130</v>
      </c>
      <c r="C106" s="81" t="s">
        <v>183</v>
      </c>
      <c r="D106" s="114"/>
      <c r="E106" s="109">
        <v>1509</v>
      </c>
      <c r="F106" s="109">
        <v>110</v>
      </c>
      <c r="G106" s="157">
        <v>7.2895957587806495E-2</v>
      </c>
      <c r="H106" s="162">
        <f>ROUND(G106+0.0375,2)</f>
        <v>0.11</v>
      </c>
      <c r="I106" s="114">
        <v>1588</v>
      </c>
      <c r="J106" s="114">
        <v>158</v>
      </c>
      <c r="K106" s="198">
        <f>IF(OR(ISBLANK(I106),ISBLANK(J106)),"",ROUND((J106/I106),2))</f>
        <v>0.1</v>
      </c>
      <c r="L106" s="210" t="str">
        <f>IF(K106="","",IF(K106&gt;=H106,"Yes","No"))</f>
        <v>No</v>
      </c>
      <c r="M106" s="218" t="str">
        <f>IF(OR(ISBLANK(I106),ISBLANK(J106)),"",IF(L106="No", "TJ status removed",IF(K106&gt;0.34, K106 *1.15, K106+0.05)))</f>
        <v>TJ status removed</v>
      </c>
      <c r="N106" s="231">
        <v>1.4306803594351734</v>
      </c>
      <c r="O106" s="241">
        <v>343.28345070422534</v>
      </c>
      <c r="P106" s="231">
        <v>1.67</v>
      </c>
      <c r="Q106" s="241">
        <v>774.60693641618502</v>
      </c>
      <c r="R106" s="2"/>
    </row>
    <row r="107" spans="1:18" ht="15.75" customHeight="1">
      <c r="A107" s="2">
        <v>12021</v>
      </c>
      <c r="B107" s="81" t="s">
        <v>130</v>
      </c>
      <c r="C107" s="81" t="s">
        <v>184</v>
      </c>
      <c r="D107" s="114"/>
      <c r="E107" s="109">
        <v>1050</v>
      </c>
      <c r="F107" s="109">
        <v>62</v>
      </c>
      <c r="G107" s="157">
        <v>5.904761904761905E-2</v>
      </c>
      <c r="H107" s="162">
        <f>ROUND(G107+0.0375,2)</f>
        <v>0.1</v>
      </c>
      <c r="I107" s="114">
        <v>1029</v>
      </c>
      <c r="J107" s="114">
        <v>106</v>
      </c>
      <c r="K107" s="198">
        <f>IF(OR(ISBLANK(I107),ISBLANK(J107)),"",ROUND((J107/I107),2))</f>
        <v>0.1</v>
      </c>
      <c r="L107" s="210" t="str">
        <f>IF(K107="","",IF(K107&gt;=H107,"Yes","No"))</f>
        <v>Yes</v>
      </c>
      <c r="M107" s="218">
        <f>IF(OR(ISBLANK(I107),ISBLANK(J107)),"",IF(L107="No", "TJ status removed",IF(K107&gt;0.34, K107 *1.15, K107+0.05)))</f>
        <v>0.15000000000000002</v>
      </c>
      <c r="N107" s="231">
        <v>1.7966269841269842</v>
      </c>
      <c r="O107" s="241">
        <v>726.63450834879404</v>
      </c>
      <c r="P107" s="231">
        <v>1.67</v>
      </c>
      <c r="Q107" s="241">
        <v>1171.9734513274336</v>
      </c>
      <c r="R107" s="2"/>
    </row>
    <row r="108" spans="1:18" ht="15.75" customHeight="1">
      <c r="A108" s="2">
        <v>10816</v>
      </c>
      <c r="B108" s="81" t="s">
        <v>130</v>
      </c>
      <c r="C108" s="81" t="s">
        <v>185</v>
      </c>
      <c r="D108" s="114"/>
      <c r="E108" s="109">
        <v>369</v>
      </c>
      <c r="F108" s="109">
        <v>39</v>
      </c>
      <c r="G108" s="157">
        <v>0.10569105691056911</v>
      </c>
      <c r="H108" s="162">
        <f>ROUND(G108+0.0375,2)</f>
        <v>0.14000000000000001</v>
      </c>
      <c r="I108" s="114">
        <v>443</v>
      </c>
      <c r="J108" s="114">
        <v>49</v>
      </c>
      <c r="K108" s="198">
        <f>IF(OR(ISBLANK(I108),ISBLANK(J108)),"",ROUND((J108/I108),2))</f>
        <v>0.11</v>
      </c>
      <c r="L108" s="210" t="str">
        <f>IF(K108="","",IF(K108&gt;=H108,"Yes","No"))</f>
        <v>No</v>
      </c>
      <c r="M108" s="218" t="str">
        <f>IF(OR(ISBLANK(I108),ISBLANK(J108)),"",IF(L108="No", "TJ status removed",IF(K108&gt;0.34, K108 *1.15, K108+0.05)))</f>
        <v>TJ status removed</v>
      </c>
      <c r="N108" s="231">
        <v>1.2523148148148149</v>
      </c>
      <c r="O108" s="241">
        <v>492.99766355140184</v>
      </c>
      <c r="P108" s="231">
        <v>2</v>
      </c>
      <c r="Q108" s="241">
        <v>1343.2075471698113</v>
      </c>
      <c r="R108" s="2"/>
    </row>
    <row r="109" spans="1:18" ht="15.75" customHeight="1">
      <c r="A109" s="2">
        <v>430</v>
      </c>
      <c r="B109" s="81" t="s">
        <v>130</v>
      </c>
      <c r="C109" s="81" t="s">
        <v>186</v>
      </c>
      <c r="D109" s="114"/>
      <c r="E109" s="109">
        <v>1392</v>
      </c>
      <c r="F109" s="109">
        <v>114</v>
      </c>
      <c r="G109" s="157">
        <v>8.1896551724137928E-2</v>
      </c>
      <c r="H109" s="162">
        <f>ROUND(G109+0.0375,2)</f>
        <v>0.12</v>
      </c>
      <c r="I109" s="114">
        <v>1317</v>
      </c>
      <c r="J109" s="114">
        <v>143</v>
      </c>
      <c r="K109" s="198">
        <f>IF(OR(ISBLANK(I109),ISBLANK(J109)),"",ROUND((J109/I109),2))</f>
        <v>0.11</v>
      </c>
      <c r="L109" s="210" t="str">
        <f>IF(K109="","",IF(K109&gt;=H109,"Yes","No"))</f>
        <v>No</v>
      </c>
      <c r="M109" s="218" t="str">
        <f>IF(OR(ISBLANK(I109),ISBLANK(J109)),"",IF(L109="No", "TJ status removed",IF(K109&gt;0.34, K109 *1.15, K109+0.05)))</f>
        <v>TJ status removed</v>
      </c>
      <c r="N109" s="231">
        <v>2.9874999999999998</v>
      </c>
      <c r="O109" s="241">
        <v>1040.8430947216198</v>
      </c>
      <c r="P109" s="231">
        <v>2.2400000000000002</v>
      </c>
      <c r="Q109" s="241">
        <v>1742.6420454545455</v>
      </c>
      <c r="R109" s="2"/>
    </row>
    <row r="110" spans="1:18" ht="15.75" customHeight="1">
      <c r="A110" s="2">
        <v>224</v>
      </c>
      <c r="B110" s="81" t="s">
        <v>130</v>
      </c>
      <c r="C110" s="81" t="s">
        <v>187</v>
      </c>
      <c r="D110" s="114"/>
      <c r="E110" s="109">
        <v>1824</v>
      </c>
      <c r="F110" s="109">
        <v>79</v>
      </c>
      <c r="G110" s="157">
        <v>4.3311403508771933E-2</v>
      </c>
      <c r="H110" s="162">
        <f>ROUND(G110+0.0375,2)</f>
        <v>0.08</v>
      </c>
      <c r="I110" s="114">
        <v>1721</v>
      </c>
      <c r="J110" s="114">
        <v>107</v>
      </c>
      <c r="K110" s="198">
        <f>IF(OR(ISBLANK(I110),ISBLANK(J110)),"",ROUND((J110/I110),2))</f>
        <v>0.06</v>
      </c>
      <c r="L110" s="210" t="str">
        <f>IF(K110="","",IF(K110&gt;=H110,"Yes","No"))</f>
        <v>No</v>
      </c>
      <c r="M110" s="218" t="str">
        <f>IF(OR(ISBLANK(I110),ISBLANK(J110)),"",IF(L110="No", "TJ status removed",IF(K110&gt;0.34, K110 *1.15, K110+0.05)))</f>
        <v>TJ status removed</v>
      </c>
      <c r="N110" s="231">
        <v>1.9388594944150499</v>
      </c>
      <c r="O110" s="241">
        <v>1339.312101910828</v>
      </c>
      <c r="P110" s="231">
        <v>2.1</v>
      </c>
      <c r="Q110" s="241">
        <v>2098.2543859649122</v>
      </c>
      <c r="R110" s="2"/>
    </row>
    <row r="111" spans="1:18" ht="15.75" customHeight="1">
      <c r="A111" s="2">
        <v>12571</v>
      </c>
      <c r="B111" s="81" t="s">
        <v>130</v>
      </c>
      <c r="C111" s="81" t="s">
        <v>188</v>
      </c>
      <c r="D111" s="114"/>
      <c r="E111" s="109">
        <v>272</v>
      </c>
      <c r="F111" s="109">
        <v>17</v>
      </c>
      <c r="G111" s="157">
        <v>6.25E-2</v>
      </c>
      <c r="H111" s="162">
        <f>ROUND(G111+0.0375,2)</f>
        <v>0.1</v>
      </c>
      <c r="I111" s="114">
        <v>263</v>
      </c>
      <c r="J111" s="114">
        <v>23</v>
      </c>
      <c r="K111" s="198">
        <f>IF(OR(ISBLANK(I111),ISBLANK(J111)),"",ROUND((J111/I111),2))</f>
        <v>0.09</v>
      </c>
      <c r="L111" s="210" t="str">
        <f>IF(K111="","",IF(K111&gt;=H111,"Yes","No"))</f>
        <v>No</v>
      </c>
      <c r="M111" s="218" t="str">
        <f>IF(OR(ISBLANK(I111),ISBLANK(J111)),"",IF(L111="No", "TJ status removed",IF(K111&gt;0.34, K111 *1.15, K111+0.05)))</f>
        <v>TJ status removed</v>
      </c>
      <c r="N111" s="231">
        <v>1.1450980392156862</v>
      </c>
      <c r="O111" s="241">
        <v>1482.6467065868264</v>
      </c>
      <c r="P111" s="231">
        <v>1.75</v>
      </c>
      <c r="Q111" s="241">
        <v>2633.0285714285715</v>
      </c>
      <c r="R111" s="2"/>
    </row>
    <row r="112" spans="1:18" ht="15.75" customHeight="1">
      <c r="A112" s="2">
        <v>11049</v>
      </c>
      <c r="B112" s="81" t="s">
        <v>130</v>
      </c>
      <c r="C112" s="81" t="s">
        <v>189</v>
      </c>
      <c r="D112" s="114"/>
      <c r="E112" s="109">
        <v>447</v>
      </c>
      <c r="F112" s="109">
        <v>43</v>
      </c>
      <c r="G112" s="157">
        <v>9.6196868008948541E-2</v>
      </c>
      <c r="H112" s="162">
        <f>ROUND(G112+0.0375,2)</f>
        <v>0.13</v>
      </c>
      <c r="I112" s="114">
        <v>396</v>
      </c>
      <c r="J112" s="114">
        <v>64</v>
      </c>
      <c r="K112" s="198">
        <f>IF(OR(ISBLANK(I112),ISBLANK(J112)),"",ROUND((J112/I112),2))</f>
        <v>0.16</v>
      </c>
      <c r="L112" s="210" t="str">
        <f>IF(K112="","",IF(K112&gt;=H112,"Yes","No"))</f>
        <v>Yes</v>
      </c>
      <c r="M112" s="218">
        <f>IF(OR(ISBLANK(I112),ISBLANK(J112)),"",IF(L112="No", "TJ status removed",IF(K112&gt;0.34, K112 *1.15, K112+0.05)))</f>
        <v>0.21000000000000002</v>
      </c>
      <c r="N112" s="231">
        <v>0.91688311688311686</v>
      </c>
      <c r="O112" s="241">
        <v>606.58409090909095</v>
      </c>
      <c r="P112" s="231">
        <v>1</v>
      </c>
      <c r="Q112" s="241">
        <v>1308.6896551724137</v>
      </c>
      <c r="R112" s="2"/>
    </row>
    <row r="113" spans="1:18" ht="15.75" customHeight="1">
      <c r="A113" s="2">
        <v>11222</v>
      </c>
      <c r="B113" s="81" t="s">
        <v>130</v>
      </c>
      <c r="C113" s="81" t="s">
        <v>190</v>
      </c>
      <c r="D113" s="114"/>
      <c r="E113" s="109">
        <v>1639</v>
      </c>
      <c r="F113" s="109">
        <v>121</v>
      </c>
      <c r="G113" s="157">
        <v>7.3825503355704702E-2</v>
      </c>
      <c r="H113" s="162">
        <f>ROUND(G113+0.0375,2)</f>
        <v>0.11</v>
      </c>
      <c r="I113" s="114">
        <v>1613</v>
      </c>
      <c r="J113" s="114">
        <v>155</v>
      </c>
      <c r="K113" s="198">
        <f>IF(OR(ISBLANK(I113),ISBLANK(J113)),"",ROUND((J113/I113),2))</f>
        <v>0.1</v>
      </c>
      <c r="L113" s="210" t="str">
        <f>IF(K113="","",IF(K113&gt;=H113,"Yes","No"))</f>
        <v>No</v>
      </c>
      <c r="M113" s="218" t="str">
        <f>IF(OR(ISBLANK(I113),ISBLANK(J113)),"",IF(L113="No", "TJ status removed",IF(K113&gt;0.34, K113 *1.15, K113+0.05)))</f>
        <v>TJ status removed</v>
      </c>
      <c r="N113" s="231">
        <v>1.1694267515923567</v>
      </c>
      <c r="O113" s="241">
        <v>791.7813839559094</v>
      </c>
      <c r="P113" s="231">
        <v>1.38</v>
      </c>
      <c r="Q113" s="241">
        <v>1420.6285714285714</v>
      </c>
      <c r="R113" s="2"/>
    </row>
    <row r="114" spans="1:18" ht="15.75" customHeight="1">
      <c r="A114" s="2">
        <v>418</v>
      </c>
      <c r="B114" s="81" t="s">
        <v>130</v>
      </c>
      <c r="C114" s="81" t="s">
        <v>191</v>
      </c>
      <c r="D114" s="114"/>
      <c r="E114" s="109">
        <v>1010</v>
      </c>
      <c r="F114" s="109">
        <v>100</v>
      </c>
      <c r="G114" s="157">
        <v>9.9009900990099015E-2</v>
      </c>
      <c r="H114" s="162">
        <f>ROUND(G114+0.0375,2)</f>
        <v>0.14000000000000001</v>
      </c>
      <c r="I114" s="114">
        <v>937</v>
      </c>
      <c r="J114" s="114">
        <v>153</v>
      </c>
      <c r="K114" s="198">
        <f>IF(OR(ISBLANK(I114),ISBLANK(J114)),"",ROUND((J114/I114),2))</f>
        <v>0.16</v>
      </c>
      <c r="L114" s="210" t="str">
        <f>IF(K114="","",IF(K114&gt;=H114,"Yes","No"))</f>
        <v>Yes</v>
      </c>
      <c r="M114" s="218">
        <f>IF(OR(ISBLANK(I114),ISBLANK(J114)),"",IF(L114="No", "TJ status removed",IF(K114&gt;0.34, K114 *1.15, K114+0.05)))</f>
        <v>0.21000000000000002</v>
      </c>
      <c r="N114" s="231">
        <v>1.006</v>
      </c>
      <c r="O114" s="241">
        <v>274</v>
      </c>
      <c r="P114" s="231">
        <v>1.06</v>
      </c>
      <c r="Q114" s="241">
        <v>783</v>
      </c>
      <c r="R114" s="2"/>
    </row>
    <row r="115" spans="1:18" ht="15.75" customHeight="1">
      <c r="A115" s="2">
        <v>424</v>
      </c>
      <c r="B115" s="81" t="s">
        <v>130</v>
      </c>
      <c r="C115" s="81" t="s">
        <v>192</v>
      </c>
      <c r="D115" s="114"/>
      <c r="E115" s="109">
        <v>1308</v>
      </c>
      <c r="F115" s="109">
        <v>150</v>
      </c>
      <c r="G115" s="157">
        <v>0.11467889908256881</v>
      </c>
      <c r="H115" s="162">
        <f>ROUND(G115+0.0375,2)</f>
        <v>0.15</v>
      </c>
      <c r="I115" s="114">
        <v>1012</v>
      </c>
      <c r="J115" s="114">
        <v>153</v>
      </c>
      <c r="K115" s="198">
        <f>IF(OR(ISBLANK(I115),ISBLANK(J115)),"",ROUND((J115/I115),2))</f>
        <v>0.15</v>
      </c>
      <c r="L115" s="210" t="str">
        <f>IF(K115="","",IF(K115&gt;=H115,"Yes","No"))</f>
        <v>Yes</v>
      </c>
      <c r="M115" s="218">
        <f>IF(OR(ISBLANK(I115),ISBLANK(J115)),"",IF(L115="No", "TJ status removed",IF(K115&gt;0.34, K115 *1.15, K115+0.05)))</f>
        <v>0.2</v>
      </c>
      <c r="N115" s="231">
        <v>1.06</v>
      </c>
      <c r="O115" s="241">
        <v>315</v>
      </c>
      <c r="P115" s="231">
        <v>1.59</v>
      </c>
      <c r="Q115" s="241">
        <v>854</v>
      </c>
      <c r="R115" s="2"/>
    </row>
    <row r="116" spans="1:18" ht="15.75" customHeight="1">
      <c r="A116" s="2">
        <v>422</v>
      </c>
      <c r="B116" s="81" t="s">
        <v>130</v>
      </c>
      <c r="C116" s="81" t="s">
        <v>193</v>
      </c>
      <c r="D116" s="114"/>
      <c r="E116" s="109">
        <v>2905</v>
      </c>
      <c r="F116" s="109">
        <v>270</v>
      </c>
      <c r="G116" s="157">
        <v>9.2943201376936319E-2</v>
      </c>
      <c r="H116" s="162">
        <f>ROUND(G116+0.0375,2)</f>
        <v>0.13</v>
      </c>
      <c r="I116" s="114">
        <v>2280</v>
      </c>
      <c r="J116" s="114">
        <v>287</v>
      </c>
      <c r="K116" s="198">
        <f>IF(OR(ISBLANK(I116),ISBLANK(J116)),"",ROUND((J116/I116),2))</f>
        <v>0.13</v>
      </c>
      <c r="L116" s="210" t="str">
        <f>IF(K116="","",IF(K116&gt;=H116,"Yes","No"))</f>
        <v>Yes</v>
      </c>
      <c r="M116" s="218">
        <f>IF(OR(ISBLANK(I116),ISBLANK(J116)),"",IF(L116="No", "TJ status removed",IF(K116&gt;0.34, K116 *1.15, K116+0.05)))</f>
        <v>0.18</v>
      </c>
      <c r="N116" s="231">
        <v>1.0697000000000001</v>
      </c>
      <c r="O116" s="241">
        <v>349</v>
      </c>
      <c r="P116" s="231">
        <v>1.58</v>
      </c>
      <c r="Q116" s="241">
        <v>802</v>
      </c>
      <c r="R116" s="2"/>
    </row>
    <row r="117" spans="1:18" ht="15.75" customHeight="1">
      <c r="A117" s="2">
        <v>10926</v>
      </c>
      <c r="B117" s="81" t="s">
        <v>130</v>
      </c>
      <c r="C117" s="81" t="s">
        <v>194</v>
      </c>
      <c r="D117" s="114"/>
      <c r="E117" s="109">
        <v>1689</v>
      </c>
      <c r="F117" s="109">
        <v>141</v>
      </c>
      <c r="G117" s="157">
        <v>8.348134991119005E-2</v>
      </c>
      <c r="H117" s="162">
        <f>ROUND(G117+0.0375,2)</f>
        <v>0.12</v>
      </c>
      <c r="I117" s="114">
        <v>1605</v>
      </c>
      <c r="J117" s="114">
        <v>179</v>
      </c>
      <c r="K117" s="198">
        <f>IF(OR(ISBLANK(I117),ISBLANK(J117)),"",ROUND((J117/I117),2))</f>
        <v>0.11</v>
      </c>
      <c r="L117" s="210" t="str">
        <f>IF(K117="","",IF(K117&gt;=H117,"Yes","No"))</f>
        <v>No</v>
      </c>
      <c r="M117" s="218" t="str">
        <f>IF(OR(ISBLANK(I117),ISBLANK(J117)),"",IF(L117="No", "TJ status removed",IF(K117&gt;0.34, K117 *1.15, K117+0.05)))</f>
        <v>TJ status removed</v>
      </c>
      <c r="N117" s="231">
        <v>1.8181233933161953</v>
      </c>
      <c r="O117" s="241">
        <v>488.94389246054936</v>
      </c>
      <c r="P117" s="231">
        <v>2.35</v>
      </c>
      <c r="Q117" s="241">
        <v>1029.3838862559242</v>
      </c>
      <c r="R117" s="2"/>
    </row>
    <row r="118" spans="1:18" ht="15.75" customHeight="1">
      <c r="A118" s="2">
        <v>11257</v>
      </c>
      <c r="B118" s="81" t="s">
        <v>195</v>
      </c>
      <c r="C118" s="101" t="s">
        <v>196</v>
      </c>
      <c r="D118" s="33" t="s">
        <v>197</v>
      </c>
      <c r="E118" s="33">
        <v>388</v>
      </c>
      <c r="F118" s="33">
        <v>181</v>
      </c>
      <c r="G118" s="166">
        <v>0.47</v>
      </c>
      <c r="H118" s="32">
        <v>0.54</v>
      </c>
      <c r="I118" s="33">
        <v>293</v>
      </c>
      <c r="J118" s="33">
        <v>164</v>
      </c>
      <c r="K118" s="34">
        <v>0.56000000000000005</v>
      </c>
      <c r="L118" s="206" t="s">
        <v>25</v>
      </c>
      <c r="M118" s="39">
        <v>0.64</v>
      </c>
      <c r="N118" s="37"/>
      <c r="O118" s="37"/>
      <c r="P118" s="33"/>
      <c r="Q118" s="33"/>
      <c r="R118" s="2"/>
    </row>
    <row r="119" spans="1:18" ht="15.75" customHeight="1">
      <c r="A119" s="2">
        <v>11187</v>
      </c>
      <c r="B119" s="81" t="s">
        <v>198</v>
      </c>
      <c r="C119" s="87" t="s">
        <v>199</v>
      </c>
      <c r="D119" s="110" t="s">
        <v>200</v>
      </c>
      <c r="E119" s="110">
        <v>144</v>
      </c>
      <c r="F119" s="110">
        <v>23</v>
      </c>
      <c r="G119" s="152">
        <v>0.16</v>
      </c>
      <c r="H119" s="178">
        <v>0.24</v>
      </c>
      <c r="I119" s="110">
        <v>150</v>
      </c>
      <c r="J119" s="110">
        <v>36</v>
      </c>
      <c r="K119" s="197">
        <f>IF(OR(ISBLANK(I119),ISBLANK(J119)),"",(ROUND(J119/I119, 2)))</f>
        <v>0.24</v>
      </c>
      <c r="L119" s="197" t="str">
        <f>IF(K119="","",IF(K119&gt;=H119,"Yes","No"))</f>
        <v>Yes</v>
      </c>
      <c r="M119" s="220">
        <f>IF(OR(ISBLANK(I119),ISBLANK(J119)),"",IF(L119="No", "TJ status removed",IF(K119&gt;0.34, K119 *1.15, K119+0.05)))</f>
        <v>0.28999999999999998</v>
      </c>
      <c r="N119" s="110">
        <v>5.3</v>
      </c>
      <c r="O119" s="244">
        <v>1567</v>
      </c>
      <c r="P119" s="110">
        <v>2</v>
      </c>
      <c r="Q119" s="244">
        <v>2328</v>
      </c>
      <c r="R119" s="2"/>
    </row>
    <row r="120" spans="1:18" ht="15.75" customHeight="1">
      <c r="A120" s="2">
        <v>41423</v>
      </c>
      <c r="B120" s="81" t="s">
        <v>198</v>
      </c>
      <c r="C120" s="87" t="s">
        <v>201</v>
      </c>
      <c r="D120" s="110" t="s">
        <v>202</v>
      </c>
      <c r="E120" s="110">
        <v>122</v>
      </c>
      <c r="F120" s="110">
        <v>16</v>
      </c>
      <c r="G120" s="152">
        <v>0.13</v>
      </c>
      <c r="H120" s="178">
        <v>0.23</v>
      </c>
      <c r="I120" s="110">
        <v>97</v>
      </c>
      <c r="J120" s="110">
        <v>22</v>
      </c>
      <c r="K120" s="197">
        <f>IF(OR(ISBLANK(I120),ISBLANK(J120)),"",(ROUND(J120/I120, 2)))</f>
        <v>0.23</v>
      </c>
      <c r="L120" s="197" t="str">
        <f>IF(K120="","",IF(K120&gt;=H120,"Yes","No"))</f>
        <v>Yes</v>
      </c>
      <c r="M120" s="220">
        <f>IF(OR(ISBLANK(I120),ISBLANK(J120)),"",IF(L120="No", "TJ status removed",IF(K120&gt;0.34, K120 *1.15, K120+0.05)))</f>
        <v>0.28000000000000003</v>
      </c>
      <c r="N120" s="110">
        <v>1.2</v>
      </c>
      <c r="O120" s="110">
        <v>451</v>
      </c>
      <c r="P120" s="110">
        <v>2</v>
      </c>
      <c r="Q120" s="244">
        <v>1259</v>
      </c>
      <c r="R120" s="2"/>
    </row>
    <row r="121" spans="1:18" ht="15.75" customHeight="1">
      <c r="A121" s="2">
        <v>42439</v>
      </c>
      <c r="B121" s="81" t="s">
        <v>198</v>
      </c>
      <c r="C121" s="87" t="s">
        <v>203</v>
      </c>
      <c r="D121" s="110" t="s">
        <v>204</v>
      </c>
      <c r="E121" s="110">
        <v>5</v>
      </c>
      <c r="F121" s="110">
        <v>1</v>
      </c>
      <c r="G121" s="152">
        <v>0.2</v>
      </c>
      <c r="H121" s="178">
        <v>0.25</v>
      </c>
      <c r="I121" s="110">
        <v>1</v>
      </c>
      <c r="J121" s="110">
        <v>0</v>
      </c>
      <c r="K121" s="197">
        <f>IF(OR(ISBLANK(I121),ISBLANK(J121)),"",(ROUND(J121/I121, 2)))</f>
        <v>0</v>
      </c>
      <c r="L121" s="197" t="str">
        <f>IF(K121="","",IF(K121&gt;=H121,"Yes","No"))</f>
        <v>No</v>
      </c>
      <c r="M121" s="220" t="str">
        <f>IF(OR(ISBLANK(I121),ISBLANK(J121)),"",IF(L121="No", "TJ status removed",IF(K121&gt;0.34, K121 *1.15, K121+0.05)))</f>
        <v>TJ status removed</v>
      </c>
      <c r="N121" s="110">
        <v>0.5</v>
      </c>
      <c r="O121" s="110">
        <v>506</v>
      </c>
      <c r="P121" s="110">
        <v>0</v>
      </c>
      <c r="Q121" s="110">
        <v>364</v>
      </c>
      <c r="R121" s="2"/>
    </row>
    <row r="122" spans="1:18" ht="15.75" customHeight="1">
      <c r="A122" s="2">
        <v>42521</v>
      </c>
      <c r="B122" s="81" t="s">
        <v>198</v>
      </c>
      <c r="C122" s="87" t="s">
        <v>205</v>
      </c>
      <c r="D122" s="110" t="s">
        <v>206</v>
      </c>
      <c r="E122" s="110">
        <v>98</v>
      </c>
      <c r="F122" s="110">
        <v>9</v>
      </c>
      <c r="G122" s="152">
        <v>0.09</v>
      </c>
      <c r="H122" s="178">
        <v>0.20499999999999999</v>
      </c>
      <c r="I122" s="110">
        <v>63</v>
      </c>
      <c r="J122" s="110">
        <v>13</v>
      </c>
      <c r="K122" s="197">
        <f>IF(OR(ISBLANK(I122),ISBLANK(J122)),"",(ROUND(J122/I122, 2)))</f>
        <v>0.21</v>
      </c>
      <c r="L122" s="197" t="str">
        <f>IF(K122="","",IF(K122&gt;=H122,"Yes","No"))</f>
        <v>Yes</v>
      </c>
      <c r="M122" s="220">
        <f>IF(OR(ISBLANK(I122),ISBLANK(J122)),"",IF(L122="No", "TJ status removed",IF(K122&gt;0.34, K122 *1.15, K122+0.05)))</f>
        <v>0.26</v>
      </c>
      <c r="N122" s="110">
        <v>1.6</v>
      </c>
      <c r="O122" s="110">
        <v>682</v>
      </c>
      <c r="P122" s="110">
        <v>1.1000000000000001</v>
      </c>
      <c r="Q122" s="110">
        <v>631</v>
      </c>
      <c r="R122" s="2"/>
    </row>
    <row r="123" spans="1:18" ht="15.75" customHeight="1">
      <c r="A123" s="2">
        <v>40722</v>
      </c>
      <c r="B123" s="81" t="s">
        <v>198</v>
      </c>
      <c r="C123" s="87" t="s">
        <v>207</v>
      </c>
      <c r="D123" s="110" t="s">
        <v>208</v>
      </c>
      <c r="E123" s="110">
        <v>26</v>
      </c>
      <c r="F123" s="110">
        <v>3</v>
      </c>
      <c r="G123" s="152">
        <v>0.12</v>
      </c>
      <c r="H123" s="178">
        <v>0.16500000000000001</v>
      </c>
      <c r="I123" s="110">
        <v>27</v>
      </c>
      <c r="J123" s="110">
        <v>5</v>
      </c>
      <c r="K123" s="197">
        <f>IF(OR(ISBLANK(I123),ISBLANK(J123)),"",(ROUND(J123/I123, 2)))</f>
        <v>0.19</v>
      </c>
      <c r="L123" s="197" t="str">
        <f>IF(K123="","",IF(K123&gt;=H123,"Yes","No"))</f>
        <v>Yes</v>
      </c>
      <c r="M123" s="220">
        <f>IF(OR(ISBLANK(I123),ISBLANK(J123)),"",IF(L123="No", "TJ status removed",IF(K123&gt;0.34, K123 *1.15, K123+0.05)))</f>
        <v>0.24</v>
      </c>
      <c r="N123" s="110">
        <v>0.5</v>
      </c>
      <c r="O123" s="110">
        <v>377</v>
      </c>
      <c r="P123" s="110">
        <v>0.7</v>
      </c>
      <c r="Q123" s="110">
        <v>396</v>
      </c>
      <c r="R123" s="2"/>
    </row>
    <row r="124" spans="1:18" ht="15.75" customHeight="1">
      <c r="A124" s="2">
        <v>412</v>
      </c>
      <c r="B124" s="81" t="s">
        <v>198</v>
      </c>
      <c r="C124" s="87" t="s">
        <v>209</v>
      </c>
      <c r="D124" s="110" t="s">
        <v>210</v>
      </c>
      <c r="E124" s="110">
        <v>17</v>
      </c>
      <c r="F124" s="110">
        <v>1</v>
      </c>
      <c r="G124" s="152">
        <v>0.06</v>
      </c>
      <c r="H124" s="178">
        <v>0.13600000000000001</v>
      </c>
      <c r="I124" s="110">
        <v>22</v>
      </c>
      <c r="J124" s="110">
        <v>4</v>
      </c>
      <c r="K124" s="197">
        <f>IF(OR(ISBLANK(I124),ISBLANK(J124)),"",(ROUND(J124/I124, 2)))</f>
        <v>0.18</v>
      </c>
      <c r="L124" s="197" t="str">
        <f>IF(K124="","",IF(K124&gt;=H124,"Yes","No"))</f>
        <v>Yes</v>
      </c>
      <c r="M124" s="220">
        <f>IF(OR(ISBLANK(I124),ISBLANK(J124)),"",IF(L124="No", "TJ status removed",IF(K124&gt;0.34, K124 *1.15, K124+0.05)))</f>
        <v>0.22999999999999998</v>
      </c>
      <c r="N124" s="110">
        <v>1.3</v>
      </c>
      <c r="O124" s="110">
        <v>307</v>
      </c>
      <c r="P124" s="110">
        <v>0</v>
      </c>
      <c r="Q124" s="110">
        <v>366</v>
      </c>
      <c r="R124" s="2"/>
    </row>
    <row r="125" spans="1:18" ht="15.75" customHeight="1">
      <c r="A125" s="2">
        <v>146</v>
      </c>
      <c r="B125" s="81" t="s">
        <v>198</v>
      </c>
      <c r="C125" s="87" t="s">
        <v>211</v>
      </c>
      <c r="D125" s="110" t="s">
        <v>212</v>
      </c>
      <c r="E125" s="110">
        <v>23</v>
      </c>
      <c r="F125" s="110">
        <v>1</v>
      </c>
      <c r="G125" s="152">
        <v>4.2999999999999997E-2</v>
      </c>
      <c r="H125" s="178">
        <v>0.1</v>
      </c>
      <c r="I125" s="110">
        <v>14</v>
      </c>
      <c r="J125" s="110">
        <v>2</v>
      </c>
      <c r="K125" s="197">
        <f>IF(OR(ISBLANK(I125),ISBLANK(J125)),"",(ROUND(J125/I125, 2)))</f>
        <v>0.14000000000000001</v>
      </c>
      <c r="L125" s="197" t="str">
        <f>IF(K125="","",IF(K125&gt;=H125,"Yes","No"))</f>
        <v>Yes</v>
      </c>
      <c r="M125" s="220">
        <f>IF(OR(ISBLANK(I125),ISBLANK(J125)),"",IF(L125="No", "TJ status removed",IF(K125&gt;0.34, K125 *1.15, K125+0.05)))</f>
        <v>0.19</v>
      </c>
      <c r="N125" s="110">
        <v>0.3</v>
      </c>
      <c r="O125" s="110">
        <v>234</v>
      </c>
      <c r="P125" s="110">
        <v>0</v>
      </c>
      <c r="Q125" s="110">
        <v>277</v>
      </c>
      <c r="R125" s="2"/>
    </row>
    <row r="126" spans="1:18" ht="15.75" customHeight="1">
      <c r="A126" s="2">
        <v>10459</v>
      </c>
      <c r="B126" s="81" t="s">
        <v>198</v>
      </c>
      <c r="C126" s="87" t="s">
        <v>213</v>
      </c>
      <c r="D126" s="110" t="s">
        <v>214</v>
      </c>
      <c r="E126" s="110">
        <v>74</v>
      </c>
      <c r="F126" s="110">
        <v>3</v>
      </c>
      <c r="G126" s="152">
        <v>4.1000000000000002E-2</v>
      </c>
      <c r="H126" s="178">
        <v>0.11</v>
      </c>
      <c r="I126" s="110">
        <v>52</v>
      </c>
      <c r="J126" s="110">
        <v>6</v>
      </c>
      <c r="K126" s="197">
        <f>IF(OR(ISBLANK(I126),ISBLANK(J126)),"",(ROUND(J126/I126, 2)))</f>
        <v>0.12</v>
      </c>
      <c r="L126" s="197" t="str">
        <f>IF(K126="","",IF(K126&gt;=H126,"Yes","No"))</f>
        <v>Yes</v>
      </c>
      <c r="M126" s="220">
        <f>IF(OR(ISBLANK(I126),ISBLANK(J126)),"",IF(L126="No", "TJ status removed",IF(K126&gt;0.34, K126 *1.15, K126+0.05)))</f>
        <v>0.16999999999999998</v>
      </c>
      <c r="N126" s="110">
        <v>0.3</v>
      </c>
      <c r="O126" s="110">
        <v>191</v>
      </c>
      <c r="P126" s="110">
        <v>0</v>
      </c>
      <c r="Q126" s="110">
        <v>165</v>
      </c>
      <c r="R126" s="2"/>
    </row>
    <row r="127" spans="1:18" ht="15.75" customHeight="1">
      <c r="A127" s="2">
        <v>334</v>
      </c>
      <c r="B127" s="81" t="s">
        <v>198</v>
      </c>
      <c r="C127" s="87" t="s">
        <v>215</v>
      </c>
      <c r="D127" s="110" t="s">
        <v>216</v>
      </c>
      <c r="E127" s="110">
        <v>64</v>
      </c>
      <c r="F127" s="110">
        <v>11</v>
      </c>
      <c r="G127" s="152">
        <v>0.17</v>
      </c>
      <c r="H127" s="178">
        <v>0.22</v>
      </c>
      <c r="I127" s="110">
        <v>58</v>
      </c>
      <c r="J127" s="110">
        <v>13</v>
      </c>
      <c r="K127" s="197">
        <f>IF(OR(ISBLANK(I127),ISBLANK(J127)),"",(ROUND(J127/I127, 2)))</f>
        <v>0.22</v>
      </c>
      <c r="L127" s="197" t="str">
        <f>IF(K127="","",IF(K127&gt;=H127,"Yes","No"))</f>
        <v>Yes</v>
      </c>
      <c r="M127" s="220">
        <f>IF(OR(ISBLANK(I127),ISBLANK(J127)),"",IF(L127="No", "TJ status removed",IF(K127&gt;0.34, K127 *1.15, K127+0.05)))</f>
        <v>0.27</v>
      </c>
      <c r="N127" s="110">
        <v>1.6</v>
      </c>
      <c r="O127" s="110">
        <v>639</v>
      </c>
      <c r="P127" s="110">
        <v>1.9</v>
      </c>
      <c r="Q127" s="110">
        <v>641</v>
      </c>
      <c r="R127" s="2"/>
    </row>
    <row r="128" spans="1:18" ht="15.75" customHeight="1">
      <c r="A128" s="2">
        <v>10287</v>
      </c>
      <c r="B128" s="81" t="s">
        <v>198</v>
      </c>
      <c r="C128" s="87" t="s">
        <v>217</v>
      </c>
      <c r="D128" s="110" t="s">
        <v>218</v>
      </c>
      <c r="E128" s="110">
        <v>40</v>
      </c>
      <c r="F128" s="110">
        <v>4</v>
      </c>
      <c r="G128" s="152">
        <v>0.1</v>
      </c>
      <c r="H128" s="178">
        <v>0.15</v>
      </c>
      <c r="I128" s="110">
        <v>21</v>
      </c>
      <c r="J128" s="110">
        <v>4</v>
      </c>
      <c r="K128" s="197">
        <f>IF(OR(ISBLANK(I128),ISBLANK(J128)),"",(ROUND(J128/I128, 2)))</f>
        <v>0.19</v>
      </c>
      <c r="L128" s="197" t="str">
        <f>IF(K128="","",IF(K128&gt;=H128,"Yes","No"))</f>
        <v>Yes</v>
      </c>
      <c r="M128" s="220">
        <f>IF(OR(ISBLANK(I128),ISBLANK(J128)),"",IF(L128="No", "TJ status removed",IF(K128&gt;0.34, K128 *1.15, K128+0.05)))</f>
        <v>0.24</v>
      </c>
      <c r="N128" s="110">
        <v>1.3</v>
      </c>
      <c r="O128" s="110">
        <v>358</v>
      </c>
      <c r="P128" s="110">
        <v>7.5</v>
      </c>
      <c r="Q128" s="244">
        <v>1294</v>
      </c>
      <c r="R128" s="2"/>
    </row>
    <row r="129" spans="1:18" ht="15.75" customHeight="1">
      <c r="A129" s="2">
        <v>11412</v>
      </c>
      <c r="B129" s="81" t="s">
        <v>198</v>
      </c>
      <c r="C129" s="87" t="s">
        <v>219</v>
      </c>
      <c r="D129" s="110" t="s">
        <v>220</v>
      </c>
      <c r="E129" s="110">
        <v>127</v>
      </c>
      <c r="F129" s="110">
        <v>8</v>
      </c>
      <c r="G129" s="152">
        <v>0.06</v>
      </c>
      <c r="H129" s="178">
        <v>0.128</v>
      </c>
      <c r="I129" s="110">
        <v>95</v>
      </c>
      <c r="J129" s="110">
        <v>12</v>
      </c>
      <c r="K129" s="197">
        <f>IF(OR(ISBLANK(I129),ISBLANK(J129)),"",(ROUND(J129/I129, 2)))</f>
        <v>0.13</v>
      </c>
      <c r="L129" s="197" t="str">
        <f>IF(K129="","",IF(K129&gt;=H129,"Yes","No"))</f>
        <v>Yes</v>
      </c>
      <c r="M129" s="220">
        <f>IF(OR(ISBLANK(I129),ISBLANK(J129)),"",IF(L129="No", "TJ status removed",IF(K129&gt;0.34, K129 *1.15, K129+0.05)))</f>
        <v>0.18</v>
      </c>
      <c r="N129" s="110">
        <v>0.4</v>
      </c>
      <c r="O129" s="110">
        <v>234</v>
      </c>
      <c r="P129" s="110">
        <v>0.6</v>
      </c>
      <c r="Q129" s="244">
        <v>292</v>
      </c>
      <c r="R129" s="2"/>
    </row>
    <row r="130" spans="1:18" ht="15.75" customHeight="1">
      <c r="A130" s="2">
        <v>10640</v>
      </c>
      <c r="B130" s="81" t="s">
        <v>198</v>
      </c>
      <c r="C130" s="87" t="s">
        <v>221</v>
      </c>
      <c r="D130" s="110" t="s">
        <v>222</v>
      </c>
      <c r="E130" s="110">
        <v>288</v>
      </c>
      <c r="F130" s="110">
        <v>12</v>
      </c>
      <c r="G130" s="152">
        <v>0.04</v>
      </c>
      <c r="H130" s="178">
        <v>0.11600000000000001</v>
      </c>
      <c r="I130" s="110">
        <v>207</v>
      </c>
      <c r="J130" s="110">
        <v>25</v>
      </c>
      <c r="K130" s="197">
        <f>IF(OR(ISBLANK(I130),ISBLANK(J130)),"",(ROUND(J130/I130, 2)))</f>
        <v>0.12</v>
      </c>
      <c r="L130" s="197" t="str">
        <f>IF(K130="","",IF(K130&gt;=H130,"Yes","No"))</f>
        <v>Yes</v>
      </c>
      <c r="M130" s="220">
        <f>IF(OR(ISBLANK(I130),ISBLANK(J130)),"",IF(L130="No", "TJ status removed",IF(K130&gt;0.34, K130 *1.15, K130+0.05)))</f>
        <v>0.16999999999999998</v>
      </c>
      <c r="N130" s="110">
        <v>0.9</v>
      </c>
      <c r="O130" s="110">
        <v>318</v>
      </c>
      <c r="P130" s="110">
        <v>1.8</v>
      </c>
      <c r="Q130" s="110">
        <v>608</v>
      </c>
      <c r="R130" s="2"/>
    </row>
    <row r="131" spans="1:18" ht="15.75" customHeight="1">
      <c r="A131" s="2">
        <v>211</v>
      </c>
      <c r="B131" s="81" t="s">
        <v>198</v>
      </c>
      <c r="C131" s="87" t="s">
        <v>223</v>
      </c>
      <c r="D131" s="110" t="s">
        <v>224</v>
      </c>
      <c r="E131" s="110">
        <v>65</v>
      </c>
      <c r="F131" s="110">
        <v>8</v>
      </c>
      <c r="G131" s="152">
        <v>0.12</v>
      </c>
      <c r="H131" s="178">
        <v>0.17</v>
      </c>
      <c r="I131" s="110">
        <v>72</v>
      </c>
      <c r="J131" s="110">
        <v>12</v>
      </c>
      <c r="K131" s="197">
        <f>IF(OR(ISBLANK(I131),ISBLANK(J131)),"",(ROUND(J131/I131, 2)))</f>
        <v>0.17</v>
      </c>
      <c r="L131" s="197" t="str">
        <f>IF(K131="","",IF(K131&gt;=H131,"Yes","No"))</f>
        <v>Yes</v>
      </c>
      <c r="M131" s="220">
        <f>IF(OR(ISBLANK(I131),ISBLANK(J131)),"",IF(L131="No", "TJ status removed",IF(K131&gt;0.34, K131 *1.15, K131+0.05)))</f>
        <v>0.22000000000000003</v>
      </c>
      <c r="N131" s="110">
        <v>5.4</v>
      </c>
      <c r="O131" s="244">
        <v>8921</v>
      </c>
      <c r="P131" s="110">
        <v>4.5</v>
      </c>
      <c r="Q131" s="244">
        <v>5773</v>
      </c>
      <c r="R131" s="2"/>
    </row>
    <row r="132" spans="1:18" ht="15.75" customHeight="1">
      <c r="A132" s="2">
        <v>43151</v>
      </c>
      <c r="B132" s="81" t="s">
        <v>198</v>
      </c>
      <c r="C132" s="87" t="s">
        <v>225</v>
      </c>
      <c r="D132" s="110" t="s">
        <v>226</v>
      </c>
      <c r="E132" s="110">
        <v>119</v>
      </c>
      <c r="F132" s="110">
        <v>7</v>
      </c>
      <c r="G132" s="152">
        <v>0.06</v>
      </c>
      <c r="H132" s="178">
        <v>0.16800000000000001</v>
      </c>
      <c r="I132" s="110">
        <v>64</v>
      </c>
      <c r="J132" s="110">
        <v>11</v>
      </c>
      <c r="K132" s="197">
        <f>IF(OR(ISBLANK(I132),ISBLANK(J132)),"",(ROUND(J132/I132, 2)))</f>
        <v>0.17</v>
      </c>
      <c r="L132" s="197" t="str">
        <f>IF(K132="","",IF(K132&gt;=H132,"Yes","No"))</f>
        <v>Yes</v>
      </c>
      <c r="M132" s="220">
        <f>IF(OR(ISBLANK(I132),ISBLANK(J132)),"",IF(L132="No", "TJ status removed",IF(K132&gt;0.34, K132 *1.15, K132+0.05)))</f>
        <v>0.22000000000000003</v>
      </c>
      <c r="N132" s="110">
        <v>0.7</v>
      </c>
      <c r="O132" s="244">
        <v>673</v>
      </c>
      <c r="P132" s="110">
        <v>0.3</v>
      </c>
      <c r="Q132" s="244">
        <v>1993</v>
      </c>
      <c r="R132" s="2"/>
    </row>
    <row r="133" spans="1:18" ht="15.75" customHeight="1">
      <c r="A133" s="2">
        <v>10703</v>
      </c>
      <c r="B133" s="81" t="s">
        <v>198</v>
      </c>
      <c r="C133" s="87" t="s">
        <v>227</v>
      </c>
      <c r="D133" s="110" t="s">
        <v>228</v>
      </c>
      <c r="E133" s="110">
        <v>91</v>
      </c>
      <c r="F133" s="110">
        <v>4</v>
      </c>
      <c r="G133" s="152">
        <v>0.04</v>
      </c>
      <c r="H133" s="180">
        <v>0.16800000000000001</v>
      </c>
      <c r="I133" s="110">
        <v>83</v>
      </c>
      <c r="J133" s="110">
        <v>1</v>
      </c>
      <c r="K133" s="197">
        <f>IF(OR(ISBLANK(I133),ISBLANK(J133)),"",(ROUND(J133/I133, 2)))</f>
        <v>0.01</v>
      </c>
      <c r="L133" s="197" t="str">
        <f>IF(K133="","",IF(K133&gt;=H133,"Yes","No"))</f>
        <v>No</v>
      </c>
      <c r="M133" s="220" t="str">
        <f>IF(OR(ISBLANK(I133),ISBLANK(J133)),"",IF(L133="No", "TJ status removed",IF(K133&gt;0.34, K133 *1.15, K133+0.05)))</f>
        <v>TJ status removed</v>
      </c>
      <c r="N133" s="110">
        <v>0.5</v>
      </c>
      <c r="O133" s="110">
        <v>297</v>
      </c>
      <c r="P133" s="110">
        <v>0</v>
      </c>
      <c r="Q133" s="110">
        <v>178</v>
      </c>
      <c r="R133" s="2"/>
    </row>
    <row r="134" spans="1:18" ht="15.75" customHeight="1">
      <c r="A134" s="2">
        <v>11367</v>
      </c>
      <c r="B134" s="81" t="s">
        <v>198</v>
      </c>
      <c r="C134" s="87" t="s">
        <v>229</v>
      </c>
      <c r="D134" s="110" t="s">
        <v>230</v>
      </c>
      <c r="E134" s="110">
        <v>25</v>
      </c>
      <c r="F134" s="110">
        <v>1</v>
      </c>
      <c r="G134" s="152">
        <v>0.04</v>
      </c>
      <c r="H134" s="178">
        <v>0.09</v>
      </c>
      <c r="I134" s="110">
        <v>39</v>
      </c>
      <c r="J134" s="110">
        <v>4</v>
      </c>
      <c r="K134" s="197">
        <f>IF(OR(ISBLANK(I134),ISBLANK(J134)),"",(ROUND(J134/I134, 2)))</f>
        <v>0.1</v>
      </c>
      <c r="L134" s="197" t="str">
        <f>IF(K134="","",IF(K134&gt;=H134,"Yes","No"))</f>
        <v>Yes</v>
      </c>
      <c r="M134" s="220">
        <f>IF(OR(ISBLANK(I134),ISBLANK(J134)),"",IF(L134="No", "TJ status removed",IF(K134&gt;0.34, K134 *1.15, K134+0.05)))</f>
        <v>0.15000000000000002</v>
      </c>
      <c r="N134" s="110">
        <v>0.5</v>
      </c>
      <c r="O134" s="110">
        <v>439</v>
      </c>
      <c r="P134" s="110">
        <v>1</v>
      </c>
      <c r="Q134" s="110">
        <v>353</v>
      </c>
      <c r="R134" s="2"/>
    </row>
    <row r="135" spans="1:18" ht="15.75" customHeight="1">
      <c r="A135" s="2">
        <v>11233</v>
      </c>
      <c r="B135" s="81" t="s">
        <v>198</v>
      </c>
      <c r="C135" s="87" t="s">
        <v>231</v>
      </c>
      <c r="D135" s="110" t="s">
        <v>232</v>
      </c>
      <c r="E135" s="110">
        <v>169</v>
      </c>
      <c r="F135" s="110">
        <v>19</v>
      </c>
      <c r="G135" s="152">
        <v>0.11</v>
      </c>
      <c r="H135" s="178">
        <v>0.187</v>
      </c>
      <c r="I135" s="110">
        <v>132</v>
      </c>
      <c r="J135" s="110">
        <v>25</v>
      </c>
      <c r="K135" s="197">
        <f>IF(OR(ISBLANK(I135),ISBLANK(J135)),"",(ROUND(J135/I135, 2)))</f>
        <v>0.19</v>
      </c>
      <c r="L135" s="197" t="str">
        <f>IF(K135="","",IF(K135&gt;=H135,"Yes","No"))</f>
        <v>Yes</v>
      </c>
      <c r="M135" s="220">
        <f>IF(OR(ISBLANK(I135),ISBLANK(J135)),"",IF(L135="No", "TJ status removed",IF(K135&gt;0.34, K135 *1.15, K135+0.05)))</f>
        <v>0.24</v>
      </c>
      <c r="N135" s="110">
        <v>5.7</v>
      </c>
      <c r="O135" s="244">
        <v>2543</v>
      </c>
      <c r="P135" s="110">
        <v>4.8</v>
      </c>
      <c r="Q135" s="244">
        <v>3806</v>
      </c>
      <c r="R135" s="2"/>
    </row>
    <row r="136" spans="1:18" ht="15.75" customHeight="1">
      <c r="A136" s="2">
        <v>10111</v>
      </c>
      <c r="B136" s="81" t="s">
        <v>198</v>
      </c>
      <c r="C136" s="87" t="s">
        <v>233</v>
      </c>
      <c r="D136" s="110" t="s">
        <v>234</v>
      </c>
      <c r="E136" s="110">
        <v>158</v>
      </c>
      <c r="F136" s="110">
        <v>23</v>
      </c>
      <c r="G136" s="152">
        <v>0.15</v>
      </c>
      <c r="H136" s="178">
        <v>0.20699999999999999</v>
      </c>
      <c r="I136" s="110">
        <v>128</v>
      </c>
      <c r="J136" s="110">
        <v>27</v>
      </c>
      <c r="K136" s="197">
        <f>IF(OR(ISBLANK(I136),ISBLANK(J136)),"",(ROUND(J136/I136, 2)))</f>
        <v>0.21</v>
      </c>
      <c r="L136" s="197" t="str">
        <f>IF(K136="","",IF(K136&gt;=H136,"Yes","No"))</f>
        <v>Yes</v>
      </c>
      <c r="M136" s="220">
        <f>IF(OR(ISBLANK(I136),ISBLANK(J136)),"",IF(L136="No", "TJ status removed",IF(K136&gt;0.34, K136 *1.15, K136+0.05)))</f>
        <v>0.26</v>
      </c>
      <c r="N136" s="110">
        <v>1.8</v>
      </c>
      <c r="O136" s="110">
        <v>969</v>
      </c>
      <c r="P136" s="110">
        <v>2.6</v>
      </c>
      <c r="Q136" s="244">
        <v>1211</v>
      </c>
      <c r="R136" s="2"/>
    </row>
    <row r="137" spans="1:18" ht="15.75" customHeight="1">
      <c r="A137" s="2">
        <v>109</v>
      </c>
      <c r="B137" s="81" t="s">
        <v>198</v>
      </c>
      <c r="C137" s="87" t="s">
        <v>235</v>
      </c>
      <c r="D137" s="110" t="s">
        <v>236</v>
      </c>
      <c r="E137" s="110">
        <v>61</v>
      </c>
      <c r="F137" s="110">
        <v>1</v>
      </c>
      <c r="G137" s="152">
        <v>0.02</v>
      </c>
      <c r="H137" s="178">
        <v>0.27500000000000002</v>
      </c>
      <c r="I137" s="110">
        <v>75</v>
      </c>
      <c r="J137" s="110">
        <v>21</v>
      </c>
      <c r="K137" s="197">
        <f>IF(OR(ISBLANK(I137),ISBLANK(J137)),"",(ROUND(J137/I137, 2)))</f>
        <v>0.28000000000000003</v>
      </c>
      <c r="L137" s="197" t="str">
        <f>IF(K137="","",IF(K137&gt;=H137,"Yes","No"))</f>
        <v>Yes</v>
      </c>
      <c r="M137" s="220">
        <f>IF(OR(ISBLANK(I137),ISBLANK(J137)),"",IF(L137="No", "TJ status removed",IF(K137&gt;0.34, K137 *1.15, K137+0.05)))</f>
        <v>0.33</v>
      </c>
      <c r="N137" s="110">
        <v>0.6</v>
      </c>
      <c r="O137" s="244">
        <v>219</v>
      </c>
      <c r="P137" s="110">
        <v>0</v>
      </c>
      <c r="Q137" s="244">
        <v>171</v>
      </c>
      <c r="R137" s="2"/>
    </row>
    <row r="138" spans="1:18" ht="15.75" customHeight="1">
      <c r="A138" s="2">
        <v>43441</v>
      </c>
      <c r="B138" s="81" t="s">
        <v>198</v>
      </c>
      <c r="C138" s="87" t="s">
        <v>237</v>
      </c>
      <c r="D138" s="110" t="s">
        <v>238</v>
      </c>
      <c r="E138" s="110">
        <v>120</v>
      </c>
      <c r="F138" s="110">
        <v>4</v>
      </c>
      <c r="G138" s="152">
        <v>0.03</v>
      </c>
      <c r="H138" s="178">
        <v>0.105</v>
      </c>
      <c r="I138" s="110">
        <v>144</v>
      </c>
      <c r="J138" s="110">
        <v>16</v>
      </c>
      <c r="K138" s="197">
        <f>IF(OR(ISBLANK(I138),ISBLANK(J138)),"",(ROUND(J138/I138, 2)))</f>
        <v>0.11</v>
      </c>
      <c r="L138" s="197" t="str">
        <f>IF(K138="","",IF(K138&gt;=H138,"Yes","No"))</f>
        <v>Yes</v>
      </c>
      <c r="M138" s="220">
        <f>IF(OR(ISBLANK(I138),ISBLANK(J138)),"",IF(L138="No", "TJ status removed",IF(K138&gt;0.34, K138 *1.15, K138+0.05)))</f>
        <v>0.16</v>
      </c>
      <c r="N138" s="110">
        <v>0.7</v>
      </c>
      <c r="O138" s="110">
        <v>453</v>
      </c>
      <c r="P138" s="110">
        <v>0.8</v>
      </c>
      <c r="Q138" s="244">
        <v>403</v>
      </c>
      <c r="R138" s="2"/>
    </row>
    <row r="139" spans="1:18" ht="15.75" customHeight="1">
      <c r="A139" s="2">
        <v>41468</v>
      </c>
      <c r="B139" s="81" t="s">
        <v>198</v>
      </c>
      <c r="C139" s="87" t="s">
        <v>239</v>
      </c>
      <c r="D139" s="110" t="s">
        <v>240</v>
      </c>
      <c r="E139" s="110">
        <v>103</v>
      </c>
      <c r="F139" s="110">
        <v>5</v>
      </c>
      <c r="G139" s="152">
        <v>0.05</v>
      </c>
      <c r="H139" s="178">
        <v>9.9000000000000005E-2</v>
      </c>
      <c r="I139" s="110">
        <v>65</v>
      </c>
      <c r="J139" s="110">
        <v>7</v>
      </c>
      <c r="K139" s="197">
        <f>IF(OR(ISBLANK(I139),ISBLANK(J139)),"",(ROUND(J139/I139, 2)))</f>
        <v>0.11</v>
      </c>
      <c r="L139" s="197" t="str">
        <f>IF(K139="","",IF(K139&gt;=H139,"Yes","No"))</f>
        <v>Yes</v>
      </c>
      <c r="M139" s="220">
        <f>IF(OR(ISBLANK(I139),ISBLANK(J139)),"",IF(L139="No", "TJ status removed",IF(K139&gt;0.34, K139 *1.15, K139+0.05)))</f>
        <v>0.16</v>
      </c>
      <c r="N139" s="110">
        <v>0.8</v>
      </c>
      <c r="O139" s="110">
        <v>242</v>
      </c>
      <c r="P139" s="110">
        <v>0.6</v>
      </c>
      <c r="Q139" s="110">
        <v>227</v>
      </c>
      <c r="R139" s="2"/>
    </row>
    <row r="140" spans="1:18" ht="15.75" customHeight="1">
      <c r="A140" s="2">
        <v>11419</v>
      </c>
      <c r="B140" s="81" t="s">
        <v>198</v>
      </c>
      <c r="C140" s="87" t="s">
        <v>241</v>
      </c>
      <c r="D140" s="110" t="s">
        <v>242</v>
      </c>
      <c r="E140" s="110">
        <v>132</v>
      </c>
      <c r="F140" s="110">
        <v>42</v>
      </c>
      <c r="G140" s="152">
        <v>0.32</v>
      </c>
      <c r="H140" s="178">
        <v>0.36799999999999999</v>
      </c>
      <c r="I140" s="110">
        <v>79</v>
      </c>
      <c r="J140" s="110">
        <v>29</v>
      </c>
      <c r="K140" s="197">
        <f>IF(OR(ISBLANK(I140),ISBLANK(J140)),"",(ROUND(J140/I140, 2)))</f>
        <v>0.37</v>
      </c>
      <c r="L140" s="197" t="str">
        <f>IF(K140="","",IF(K140&gt;=H140,"Yes","No"))</f>
        <v>Yes</v>
      </c>
      <c r="M140" s="220">
        <f>IF(OR(ISBLANK(I140),ISBLANK(J140)),"",IF(L140="No", "TJ status removed",IF(K140&gt;0.34, K140 *1.15, K140+0.05)))</f>
        <v>0.42549999999999999</v>
      </c>
      <c r="N140" s="110">
        <v>1.3</v>
      </c>
      <c r="O140" s="110">
        <v>416</v>
      </c>
      <c r="P140" s="110">
        <v>2.9</v>
      </c>
      <c r="Q140" s="110">
        <v>533</v>
      </c>
      <c r="R140" s="2"/>
    </row>
    <row r="141" spans="1:18" ht="15.75" customHeight="1">
      <c r="A141" s="2">
        <v>10746</v>
      </c>
      <c r="B141" s="81" t="s">
        <v>198</v>
      </c>
      <c r="C141" s="87" t="s">
        <v>243</v>
      </c>
      <c r="D141" s="110" t="s">
        <v>244</v>
      </c>
      <c r="E141" s="110">
        <v>195</v>
      </c>
      <c r="F141" s="110">
        <v>27</v>
      </c>
      <c r="G141" s="152">
        <v>0.14000000000000001</v>
      </c>
      <c r="H141" s="178">
        <v>0.24</v>
      </c>
      <c r="I141" s="110">
        <v>96</v>
      </c>
      <c r="J141" s="110">
        <v>23</v>
      </c>
      <c r="K141" s="197">
        <f>IF(OR(ISBLANK(I141),ISBLANK(J141)),"",(ROUND(J141/I141, 2)))</f>
        <v>0.24</v>
      </c>
      <c r="L141" s="197" t="str">
        <f>IF(K141="","",IF(K141&gt;=H141,"Yes","No"))</f>
        <v>Yes</v>
      </c>
      <c r="M141" s="220">
        <f>IF(OR(ISBLANK(I141),ISBLANK(J141)),"",IF(L141="No", "TJ status removed",IF(K141&gt;0.34, K141 *1.15, K141+0.05)))</f>
        <v>0.28999999999999998</v>
      </c>
      <c r="N141" s="110">
        <v>1.5</v>
      </c>
      <c r="O141" s="110">
        <v>994</v>
      </c>
      <c r="P141" s="110">
        <v>1.5</v>
      </c>
      <c r="Q141" s="110">
        <v>846</v>
      </c>
      <c r="R141" s="2"/>
    </row>
    <row r="142" spans="1:18" ht="15.75" customHeight="1">
      <c r="A142" s="2">
        <v>10585</v>
      </c>
      <c r="B142" s="81" t="s">
        <v>198</v>
      </c>
      <c r="C142" s="87" t="s">
        <v>245</v>
      </c>
      <c r="D142" s="110" t="s">
        <v>246</v>
      </c>
      <c r="E142" s="110">
        <v>84</v>
      </c>
      <c r="F142" s="110">
        <v>13</v>
      </c>
      <c r="G142" s="152">
        <v>0.155</v>
      </c>
      <c r="H142" s="178">
        <v>0.20499999999999999</v>
      </c>
      <c r="I142" s="110">
        <v>92</v>
      </c>
      <c r="J142" s="110">
        <v>19</v>
      </c>
      <c r="K142" s="197">
        <f>IF(OR(ISBLANK(I142),ISBLANK(J142)),"",(ROUND(J142/I142, 2)))</f>
        <v>0.21</v>
      </c>
      <c r="L142" s="197" t="str">
        <f>IF(K142="","",IF(K142&gt;=H142,"Yes","No"))</f>
        <v>Yes</v>
      </c>
      <c r="M142" s="220">
        <f>IF(OR(ISBLANK(I142),ISBLANK(J142)),"",IF(L142="No", "TJ status removed",IF(K142&gt;0.34, K142 *1.15, K142+0.05)))</f>
        <v>0.26</v>
      </c>
      <c r="N142" s="110">
        <v>0.9</v>
      </c>
      <c r="O142" s="110">
        <v>355</v>
      </c>
      <c r="P142" s="110">
        <v>0.5</v>
      </c>
      <c r="Q142" s="110">
        <v>361</v>
      </c>
      <c r="R142" s="2"/>
    </row>
    <row r="143" spans="1:18" ht="15.75" customHeight="1">
      <c r="A143" s="2">
        <v>11229</v>
      </c>
      <c r="B143" s="81" t="s">
        <v>198</v>
      </c>
      <c r="C143" s="87" t="s">
        <v>247</v>
      </c>
      <c r="D143" s="110" t="s">
        <v>248</v>
      </c>
      <c r="E143" s="110">
        <v>187</v>
      </c>
      <c r="F143" s="110">
        <v>8</v>
      </c>
      <c r="G143" s="152">
        <v>0.04</v>
      </c>
      <c r="H143" s="178">
        <v>0.105</v>
      </c>
      <c r="I143" s="110">
        <v>212</v>
      </c>
      <c r="J143" s="110">
        <v>23</v>
      </c>
      <c r="K143" s="197">
        <f>IF(OR(ISBLANK(I143),ISBLANK(J143)),"",(ROUND(J143/I143, 2)))</f>
        <v>0.11</v>
      </c>
      <c r="L143" s="197" t="str">
        <f>IF(K143="","",IF(K143&gt;=H143,"Yes","No"))</f>
        <v>Yes</v>
      </c>
      <c r="M143" s="220">
        <f>IF(OR(ISBLANK(I143),ISBLANK(J143)),"",IF(L143="No", "TJ status removed",IF(K143&gt;0.34, K143 *1.15, K143+0.05)))</f>
        <v>0.16</v>
      </c>
      <c r="N143" s="110">
        <v>0.8</v>
      </c>
      <c r="O143" s="110">
        <v>442</v>
      </c>
      <c r="P143" s="110">
        <v>1.4</v>
      </c>
      <c r="Q143" s="110">
        <v>536</v>
      </c>
      <c r="R143" s="2"/>
    </row>
    <row r="144" spans="1:18" ht="15.75" customHeight="1">
      <c r="A144" s="2">
        <v>12549</v>
      </c>
      <c r="B144" s="81" t="s">
        <v>198</v>
      </c>
      <c r="C144" s="87" t="s">
        <v>249</v>
      </c>
      <c r="D144" s="110" t="s">
        <v>250</v>
      </c>
      <c r="E144" s="110">
        <v>106</v>
      </c>
      <c r="F144" s="110">
        <v>33</v>
      </c>
      <c r="G144" s="152">
        <v>0.31</v>
      </c>
      <c r="H144" s="178">
        <v>0.36</v>
      </c>
      <c r="I144" s="110">
        <v>116</v>
      </c>
      <c r="J144" s="110">
        <v>42</v>
      </c>
      <c r="K144" s="197">
        <f>IF(OR(ISBLANK(I144),ISBLANK(J144)),"",(ROUND(J144/I144, 2)))</f>
        <v>0.36</v>
      </c>
      <c r="L144" s="197" t="str">
        <f>IF(K144="","",IF(K144&gt;=H144,"Yes","No"))</f>
        <v>Yes</v>
      </c>
      <c r="M144" s="220">
        <f>IF(OR(ISBLANK(I144),ISBLANK(J144)),"",IF(L144="No", "TJ status removed",IF(K144&gt;0.34, K144 *1.15, K144+0.05)))</f>
        <v>0.41399999999999998</v>
      </c>
      <c r="N144" s="110">
        <v>1.8</v>
      </c>
      <c r="O144" s="110">
        <v>804</v>
      </c>
      <c r="P144" s="110">
        <v>2.5</v>
      </c>
      <c r="Q144" s="110">
        <v>754</v>
      </c>
      <c r="R144" s="2"/>
    </row>
    <row r="145" spans="1:18" ht="15.75" customHeight="1">
      <c r="A145" s="2">
        <v>40656</v>
      </c>
      <c r="B145" s="81" t="s">
        <v>198</v>
      </c>
      <c r="C145" s="87" t="s">
        <v>251</v>
      </c>
      <c r="D145" s="110" t="s">
        <v>252</v>
      </c>
      <c r="E145" s="110">
        <v>60</v>
      </c>
      <c r="F145" s="110">
        <v>19</v>
      </c>
      <c r="G145" s="152">
        <v>0.32</v>
      </c>
      <c r="H145" s="178">
        <v>0.36699999999999999</v>
      </c>
      <c r="I145" s="110">
        <v>65</v>
      </c>
      <c r="J145" s="110">
        <v>24</v>
      </c>
      <c r="K145" s="197">
        <f>IF(OR(ISBLANK(I145),ISBLANK(J145)),"",(ROUND(J145/I145, 2)))</f>
        <v>0.37</v>
      </c>
      <c r="L145" s="197" t="str">
        <f>IF(K145="","",IF(K145&gt;=H145,"Yes","No"))</f>
        <v>Yes</v>
      </c>
      <c r="M145" s="220">
        <f>IF(OR(ISBLANK(I145),ISBLANK(J145)),"",IF(L145="No", "TJ status removed",IF(K145&gt;0.34, K145 *1.15, K145+0.05)))</f>
        <v>0.42549999999999999</v>
      </c>
      <c r="N145" s="110">
        <v>0.3</v>
      </c>
      <c r="O145" s="110">
        <v>257</v>
      </c>
      <c r="P145" s="110">
        <v>0.7</v>
      </c>
      <c r="Q145" s="110">
        <v>260</v>
      </c>
      <c r="R145" s="2"/>
    </row>
    <row r="146" spans="1:18" ht="15.75" customHeight="1">
      <c r="A146" s="2">
        <v>11211</v>
      </c>
      <c r="B146" s="81" t="s">
        <v>198</v>
      </c>
      <c r="C146" s="87" t="s">
        <v>253</v>
      </c>
      <c r="D146" s="110" t="s">
        <v>254</v>
      </c>
      <c r="E146" s="110">
        <v>96</v>
      </c>
      <c r="F146" s="110">
        <v>11</v>
      </c>
      <c r="G146" s="152">
        <v>0.11</v>
      </c>
      <c r="H146" s="178">
        <v>0.16500000000000001</v>
      </c>
      <c r="I146" s="110">
        <v>64</v>
      </c>
      <c r="J146" s="110">
        <v>11</v>
      </c>
      <c r="K146" s="197">
        <f>IF(OR(ISBLANK(I146),ISBLANK(J146)),"",(ROUND(J146/I146, 2)))</f>
        <v>0.17</v>
      </c>
      <c r="L146" s="197" t="str">
        <f>IF(K146="","",IF(K146&gt;=H146,"Yes","No"))</f>
        <v>Yes</v>
      </c>
      <c r="M146" s="220">
        <f>IF(OR(ISBLANK(I146),ISBLANK(J146)),"",IF(L146="No", "TJ status removed",IF(K146&gt;0.34, K146 *1.15, K146+0.05)))</f>
        <v>0.22000000000000003</v>
      </c>
      <c r="N146" s="110">
        <v>0.8</v>
      </c>
      <c r="O146" s="110">
        <v>371</v>
      </c>
      <c r="P146" s="110">
        <v>2.2000000000000002</v>
      </c>
      <c r="Q146" s="110">
        <v>426</v>
      </c>
      <c r="R146" s="2"/>
    </row>
    <row r="147" spans="1:18" ht="15.75" customHeight="1">
      <c r="A147" s="2">
        <v>12080</v>
      </c>
      <c r="B147" s="81" t="s">
        <v>198</v>
      </c>
      <c r="C147" s="87" t="s">
        <v>255</v>
      </c>
      <c r="D147" s="110" t="s">
        <v>256</v>
      </c>
      <c r="E147" s="110">
        <v>68</v>
      </c>
      <c r="F147" s="110">
        <v>1</v>
      </c>
      <c r="G147" s="152">
        <v>0.01</v>
      </c>
      <c r="H147" s="178">
        <v>0.12</v>
      </c>
      <c r="I147" s="110">
        <v>76</v>
      </c>
      <c r="J147" s="110">
        <v>9</v>
      </c>
      <c r="K147" s="197">
        <f>IF(OR(ISBLANK(I147),ISBLANK(J147)),"",(ROUND(J147/I147, 2)))</f>
        <v>0.12</v>
      </c>
      <c r="L147" s="197" t="str">
        <f>IF(K147="","",IF(K147&gt;=H147,"Yes","No"))</f>
        <v>Yes</v>
      </c>
      <c r="M147" s="220">
        <f>IF(OR(ISBLANK(I147),ISBLANK(J147)),"",IF(L147="No", "TJ status removed",IF(K147&gt;0.34, K147 *1.15, K147+0.05)))</f>
        <v>0.16999999999999998</v>
      </c>
      <c r="N147" s="110">
        <v>2.1</v>
      </c>
      <c r="O147" s="244">
        <v>1645</v>
      </c>
      <c r="P147" s="110">
        <v>2</v>
      </c>
      <c r="Q147" s="244">
        <v>2032</v>
      </c>
      <c r="R147" s="2"/>
    </row>
    <row r="148" spans="1:18" ht="15.75" customHeight="1">
      <c r="A148" s="2">
        <v>12369</v>
      </c>
      <c r="B148" s="81" t="s">
        <v>198</v>
      </c>
      <c r="C148" s="87" t="s">
        <v>257</v>
      </c>
      <c r="D148" s="110" t="s">
        <v>258</v>
      </c>
      <c r="E148" s="110">
        <v>66</v>
      </c>
      <c r="F148" s="110">
        <v>12</v>
      </c>
      <c r="G148" s="152">
        <v>0.18</v>
      </c>
      <c r="H148" s="178">
        <v>0.23</v>
      </c>
      <c r="I148" s="110">
        <v>44</v>
      </c>
      <c r="J148" s="110">
        <v>11</v>
      </c>
      <c r="K148" s="197">
        <f>IF(OR(ISBLANK(I148),ISBLANK(J148)),"",(ROUND(J148/I148, 2)))</f>
        <v>0.25</v>
      </c>
      <c r="L148" s="197" t="str">
        <f>IF(K148="","",IF(K148&gt;=H148,"Yes","No"))</f>
        <v>Yes</v>
      </c>
      <c r="M148" s="220">
        <f>IF(OR(ISBLANK(I148),ISBLANK(J148)),"",IF(L148="No", "TJ status removed",IF(K148&gt;0.34, K148 *1.15, K148+0.05)))</f>
        <v>0.3</v>
      </c>
      <c r="N148" s="110">
        <v>0.7</v>
      </c>
      <c r="O148" s="110">
        <v>330</v>
      </c>
      <c r="P148" s="110">
        <v>0.8</v>
      </c>
      <c r="Q148" s="110">
        <v>370</v>
      </c>
      <c r="R148" s="2"/>
    </row>
    <row r="149" spans="1:18" ht="15.75" customHeight="1">
      <c r="A149" s="2">
        <v>10055</v>
      </c>
      <c r="B149" s="81" t="s">
        <v>198</v>
      </c>
      <c r="C149" s="87" t="s">
        <v>259</v>
      </c>
      <c r="D149" s="110" t="s">
        <v>260</v>
      </c>
      <c r="E149" s="110">
        <v>146</v>
      </c>
      <c r="F149" s="110">
        <v>22</v>
      </c>
      <c r="G149" s="152">
        <v>0.15</v>
      </c>
      <c r="H149" s="178">
        <v>0.26</v>
      </c>
      <c r="I149" s="110">
        <v>100</v>
      </c>
      <c r="J149" s="110">
        <v>26</v>
      </c>
      <c r="K149" s="197">
        <f>IF(OR(ISBLANK(I149),ISBLANK(J149)),"",(ROUND(J149/I149, 2)))</f>
        <v>0.26</v>
      </c>
      <c r="L149" s="197" t="str">
        <f>IF(K149="","",IF(K149&gt;=H149,"Yes","No"))</f>
        <v>Yes</v>
      </c>
      <c r="M149" s="220">
        <f>IF(OR(ISBLANK(I149),ISBLANK(J149)),"",IF(L149="No", "TJ status removed",IF(K149&gt;0.34, K149 *1.15, K149+0.05)))</f>
        <v>0.31</v>
      </c>
      <c r="N149" s="110">
        <v>3.2</v>
      </c>
      <c r="O149" s="244">
        <v>1245</v>
      </c>
      <c r="P149" s="110">
        <v>2.7</v>
      </c>
      <c r="Q149" s="244">
        <v>1845</v>
      </c>
      <c r="R149" s="2"/>
    </row>
    <row r="150" spans="1:18" ht="15.75" customHeight="1">
      <c r="A150" s="2">
        <v>42803</v>
      </c>
      <c r="B150" s="81" t="s">
        <v>198</v>
      </c>
      <c r="C150" s="87" t="s">
        <v>261</v>
      </c>
      <c r="D150" s="110" t="s">
        <v>262</v>
      </c>
      <c r="E150" s="110">
        <v>121</v>
      </c>
      <c r="F150" s="110">
        <v>7</v>
      </c>
      <c r="G150" s="152">
        <v>0.06</v>
      </c>
      <c r="H150" s="178">
        <v>0.159</v>
      </c>
      <c r="I150" s="110">
        <v>114</v>
      </c>
      <c r="J150" s="110">
        <v>18</v>
      </c>
      <c r="K150" s="197">
        <f>IF(OR(ISBLANK(I150),ISBLANK(J150)),"",(ROUND(J150/I150, 2)))</f>
        <v>0.16</v>
      </c>
      <c r="L150" s="197" t="str">
        <f>IF(K150="","",IF(K150&gt;=H150,"Yes","No"))</f>
        <v>Yes</v>
      </c>
      <c r="M150" s="220">
        <f>IF(OR(ISBLANK(I150),ISBLANK(J150)),"",IF(L150="No", "TJ status removed",IF(K150&gt;0.34, K150 *1.15, K150+0.05)))</f>
        <v>0.21000000000000002</v>
      </c>
      <c r="N150" s="110">
        <v>1</v>
      </c>
      <c r="O150" s="110">
        <v>498</v>
      </c>
      <c r="P150" s="110">
        <v>0.9</v>
      </c>
      <c r="Q150" s="110">
        <v>400</v>
      </c>
      <c r="R150" s="2"/>
    </row>
    <row r="151" spans="1:18" ht="15.75" customHeight="1">
      <c r="A151" s="2">
        <v>41042</v>
      </c>
      <c r="B151" s="81" t="s">
        <v>263</v>
      </c>
      <c r="C151" s="94" t="s">
        <v>264</v>
      </c>
      <c r="D151" s="118" t="s">
        <v>265</v>
      </c>
      <c r="E151" s="31">
        <v>305</v>
      </c>
      <c r="F151" s="31">
        <v>107</v>
      </c>
      <c r="G151" s="32">
        <v>0.35</v>
      </c>
      <c r="H151" s="32">
        <v>0.4</v>
      </c>
      <c r="I151" s="114">
        <v>350</v>
      </c>
      <c r="J151" s="114">
        <v>148</v>
      </c>
      <c r="K151" s="155">
        <f>IF(OR(ISBLANK(I151),ISBLANK(J151)),"",(J151/I151))</f>
        <v>0.42285714285714288</v>
      </c>
      <c r="L151" s="208" t="str">
        <f>IF(K151="","",IF(K151&gt;=H151,"Yes","No"))</f>
        <v>Yes</v>
      </c>
      <c r="M151" s="218">
        <f>IF(OR(ISBLANK(I151),ISBLANK(J151)),"",IF(L151="No", "TJ status removed",IF(K151&gt;0.34, K151 *1.15, K151+0.05)))</f>
        <v>0.48628571428571427</v>
      </c>
      <c r="N151" s="193">
        <v>0.81</v>
      </c>
      <c r="O151" s="193">
        <v>1011</v>
      </c>
      <c r="P151" s="114">
        <v>0.93</v>
      </c>
      <c r="Q151" s="114">
        <v>2376.9</v>
      </c>
      <c r="R151" s="2"/>
    </row>
    <row r="152" spans="1:18" ht="15.75" customHeight="1">
      <c r="A152" s="2">
        <v>11575</v>
      </c>
      <c r="B152" s="81" t="s">
        <v>263</v>
      </c>
      <c r="C152" s="94" t="s">
        <v>266</v>
      </c>
      <c r="D152" s="115" t="s">
        <v>267</v>
      </c>
      <c r="E152" s="31">
        <v>320</v>
      </c>
      <c r="F152" s="31">
        <v>94</v>
      </c>
      <c r="G152" s="159">
        <v>0.28999999999999998</v>
      </c>
      <c r="H152" s="32">
        <v>0.34</v>
      </c>
      <c r="I152" s="114">
        <v>250</v>
      </c>
      <c r="J152" s="114">
        <v>88</v>
      </c>
      <c r="K152" s="155">
        <f>IF(OR(ISBLANK(I152),ISBLANK(J152)),"",(J152/I152))</f>
        <v>0.35199999999999998</v>
      </c>
      <c r="L152" s="208" t="str">
        <f>IF(K152="","",IF(K152&gt;=H152,"Yes","No"))</f>
        <v>Yes</v>
      </c>
      <c r="M152" s="218">
        <f>IF(OR(ISBLANK(I152),ISBLANK(J152)),"",IF(L152="No", "TJ status removed",IF(K152&gt;0.34, K152 *1.15, K152+0.05)))</f>
        <v>0.40479999999999994</v>
      </c>
      <c r="N152" s="193">
        <v>1.23</v>
      </c>
      <c r="O152" s="193">
        <v>915.1</v>
      </c>
      <c r="P152" s="114">
        <v>1.27</v>
      </c>
      <c r="Q152" s="114">
        <v>1744.8</v>
      </c>
      <c r="R152" s="2"/>
    </row>
    <row r="153" spans="1:18" ht="15.75" customHeight="1">
      <c r="A153" s="2">
        <v>10610</v>
      </c>
      <c r="B153" s="81" t="s">
        <v>263</v>
      </c>
      <c r="C153" s="94" t="s">
        <v>268</v>
      </c>
      <c r="D153" s="115" t="s">
        <v>269</v>
      </c>
      <c r="E153" s="31">
        <v>404</v>
      </c>
      <c r="F153" s="31">
        <v>84</v>
      </c>
      <c r="G153" s="32">
        <v>0.21</v>
      </c>
      <c r="H153" s="32">
        <v>0.26</v>
      </c>
      <c r="I153" s="114">
        <v>341</v>
      </c>
      <c r="J153" s="114">
        <v>94</v>
      </c>
      <c r="K153" s="155">
        <f>IF(OR(ISBLANK(I153),ISBLANK(J153)),"",(J153/I153))</f>
        <v>0.2756598240469208</v>
      </c>
      <c r="L153" s="208" t="str">
        <f>IF(K153="","",IF(K153&gt;=H153,"Yes","No"))</f>
        <v>Yes</v>
      </c>
      <c r="M153" s="218">
        <f>IF(OR(ISBLANK(I153),ISBLANK(J153)),"",IF(L153="No", "TJ status removed",IF(K153&gt;0.34, K153 *1.15, K153+0.05)))</f>
        <v>0.32565982404692079</v>
      </c>
      <c r="N153" s="193">
        <v>0.77</v>
      </c>
      <c r="O153" s="193">
        <v>576.6</v>
      </c>
      <c r="P153" s="114">
        <v>0.8</v>
      </c>
      <c r="Q153" s="114">
        <v>1608.5</v>
      </c>
      <c r="R153" s="2"/>
    </row>
    <row r="154" spans="1:18" ht="15.75" customHeight="1">
      <c r="A154" s="2">
        <v>10260</v>
      </c>
      <c r="B154" s="81" t="s">
        <v>270</v>
      </c>
      <c r="C154" s="81" t="s">
        <v>271</v>
      </c>
      <c r="D154" s="109" t="s">
        <v>272</v>
      </c>
      <c r="E154" s="31">
        <v>45</v>
      </c>
      <c r="F154" s="31">
        <v>8</v>
      </c>
      <c r="G154" s="150">
        <f>F154/E154</f>
        <v>0.17777777777777778</v>
      </c>
      <c r="H154" s="32">
        <v>0.23</v>
      </c>
      <c r="I154" s="109">
        <v>42</v>
      </c>
      <c r="J154" s="109">
        <v>11</v>
      </c>
      <c r="K154" s="155">
        <f>IF(OR(ISBLANK(I154),ISBLANK(J154)),"",(J154/I154))</f>
        <v>0.26190476190476192</v>
      </c>
      <c r="L154" s="208" t="str">
        <f>IF(K154="","",IF(K154&gt;=H154,"Yes","No"))</f>
        <v>Yes</v>
      </c>
      <c r="M154" s="218">
        <f>IF(OR(ISBLANK(I154),ISBLANK(J154)),"",IF(L154="No", "TJ status removed",IF(K154&gt;0.34, K154 *1.15, K154+0.05)))</f>
        <v>0.31190476190476191</v>
      </c>
      <c r="N154" s="109">
        <v>0.9</v>
      </c>
      <c r="O154" s="109">
        <v>102</v>
      </c>
      <c r="P154" s="109">
        <v>3.33</v>
      </c>
      <c r="Q154" s="109">
        <v>765</v>
      </c>
      <c r="R154" s="2"/>
    </row>
    <row r="155" spans="1:18" ht="15.75" customHeight="1">
      <c r="A155" s="2">
        <v>497</v>
      </c>
      <c r="B155" s="81" t="s">
        <v>270</v>
      </c>
      <c r="C155" s="81" t="s">
        <v>273</v>
      </c>
      <c r="D155" s="109" t="s">
        <v>274</v>
      </c>
      <c r="E155" s="31">
        <v>7</v>
      </c>
      <c r="F155" s="31">
        <v>2</v>
      </c>
      <c r="G155" s="150">
        <f>F155/E155</f>
        <v>0.2857142857142857</v>
      </c>
      <c r="H155" s="32">
        <v>0.34</v>
      </c>
      <c r="I155" s="109">
        <v>6.3000000000000007</v>
      </c>
      <c r="J155" s="109">
        <v>2</v>
      </c>
      <c r="K155" s="155">
        <f>IF(OR(ISBLANK(I155),ISBLANK(J155)),"",(J155/I155))</f>
        <v>0.31746031746031744</v>
      </c>
      <c r="L155" s="208" t="str">
        <f>IF(K155="","",IF(K155&gt;=H155,"Yes","No"))</f>
        <v>No</v>
      </c>
      <c r="M155" s="218" t="str">
        <f>IF(OR(ISBLANK(I155),ISBLANK(J155)),"",IF(L155="No", "TJ status removed",IF(K155&gt;0.34, K155 *1.15, K155+0.05)))</f>
        <v>TJ status removed</v>
      </c>
      <c r="N155" s="109">
        <v>1</v>
      </c>
      <c r="O155" s="109">
        <v>280</v>
      </c>
      <c r="P155" s="109">
        <v>7</v>
      </c>
      <c r="Q155" s="109">
        <v>892</v>
      </c>
      <c r="R155" s="2"/>
    </row>
    <row r="156" spans="1:18" ht="15.75" customHeight="1">
      <c r="A156" s="2">
        <v>40888</v>
      </c>
      <c r="B156" s="81" t="s">
        <v>270</v>
      </c>
      <c r="C156" s="81" t="s">
        <v>275</v>
      </c>
      <c r="D156" s="109" t="s">
        <v>276</v>
      </c>
      <c r="E156" s="31">
        <v>37</v>
      </c>
      <c r="F156" s="31">
        <v>12</v>
      </c>
      <c r="G156" s="150">
        <f>F156/E156</f>
        <v>0.32432432432432434</v>
      </c>
      <c r="H156" s="32">
        <v>0.37</v>
      </c>
      <c r="I156" s="109">
        <v>41.7</v>
      </c>
      <c r="J156" s="109">
        <v>18</v>
      </c>
      <c r="K156" s="155">
        <f>IF(OR(ISBLANK(I156),ISBLANK(J156)),"",(J156/I156))</f>
        <v>0.43165467625899279</v>
      </c>
      <c r="L156" s="208" t="str">
        <f>IF(K156="","",IF(K156&gt;=H156,"Yes","No"))</f>
        <v>Yes</v>
      </c>
      <c r="M156" s="218">
        <f>IF(OR(ISBLANK(I156),ISBLANK(J156)),"",IF(L156="No", "TJ status removed",IF(K156&gt;0.34, K156 *1.15, K156+0.05)))</f>
        <v>0.49640287769784169</v>
      </c>
      <c r="N156" s="109">
        <v>0.39</v>
      </c>
      <c r="O156" s="109">
        <v>226</v>
      </c>
      <c r="P156" s="109">
        <v>0.76</v>
      </c>
      <c r="Q156" s="109">
        <v>942</v>
      </c>
      <c r="R156" s="2"/>
    </row>
    <row r="157" spans="1:18" ht="15.75" customHeight="1">
      <c r="A157" s="2">
        <v>11166</v>
      </c>
      <c r="B157" s="81" t="s">
        <v>270</v>
      </c>
      <c r="C157" s="81" t="s">
        <v>277</v>
      </c>
      <c r="D157" s="109" t="s">
        <v>278</v>
      </c>
      <c r="E157" s="31">
        <v>93</v>
      </c>
      <c r="F157" s="31">
        <v>8</v>
      </c>
      <c r="G157" s="150">
        <f>F157/E157</f>
        <v>8.6021505376344093E-2</v>
      </c>
      <c r="H157" s="32">
        <v>0.14000000000000001</v>
      </c>
      <c r="I157" s="109">
        <v>86.300000000000011</v>
      </c>
      <c r="J157" s="109">
        <v>14</v>
      </c>
      <c r="K157" s="155">
        <f>IF(OR(ISBLANK(I157),ISBLANK(J157)),"",(J157/I157))</f>
        <v>0.16222479721900346</v>
      </c>
      <c r="L157" s="208" t="str">
        <f>IF(K157="","",IF(K157&gt;=H157,"Yes","No"))</f>
        <v>Yes</v>
      </c>
      <c r="M157" s="218">
        <f>IF(OR(ISBLANK(I157),ISBLANK(J157)),"",IF(L157="No", "TJ status removed",IF(K157&gt;0.34, K157 *1.15, K157+0.05)))</f>
        <v>0.21222479721900345</v>
      </c>
      <c r="N157" s="109">
        <v>0.1</v>
      </c>
      <c r="O157" s="109">
        <v>86</v>
      </c>
      <c r="P157" s="109">
        <v>0.12</v>
      </c>
      <c r="Q157" s="109">
        <v>367</v>
      </c>
      <c r="R157" s="2"/>
    </row>
    <row r="158" spans="1:18" ht="15.75" customHeight="1">
      <c r="A158" s="2">
        <v>10498</v>
      </c>
      <c r="B158" s="81" t="s">
        <v>270</v>
      </c>
      <c r="C158" s="81" t="s">
        <v>279</v>
      </c>
      <c r="D158" s="109" t="s">
        <v>280</v>
      </c>
      <c r="E158" s="31">
        <v>142</v>
      </c>
      <c r="F158" s="31">
        <v>26</v>
      </c>
      <c r="G158" s="150">
        <f>F158/E158</f>
        <v>0.18309859154929578</v>
      </c>
      <c r="H158" s="32">
        <v>0.25</v>
      </c>
      <c r="I158" s="109">
        <v>146</v>
      </c>
      <c r="J158" s="109">
        <v>34</v>
      </c>
      <c r="K158" s="155">
        <f>IF(OR(ISBLANK(I158),ISBLANK(J158)),"",(J158/I158))</f>
        <v>0.23287671232876711</v>
      </c>
      <c r="L158" s="208" t="str">
        <f>IF(K158="","",IF(K158&gt;=H158,"Yes","No"))</f>
        <v>No</v>
      </c>
      <c r="M158" s="218" t="str">
        <f>IF(OR(ISBLANK(I158),ISBLANK(J158)),"",IF(L158="No", "TJ status removed",IF(K158&gt;0.34, K158 *1.15, K158+0.05)))</f>
        <v>TJ status removed</v>
      </c>
      <c r="N158" s="109">
        <v>0.28999999999999998</v>
      </c>
      <c r="O158" s="109">
        <v>69</v>
      </c>
      <c r="P158" s="109">
        <v>0.71</v>
      </c>
      <c r="Q158" s="109">
        <v>423</v>
      </c>
      <c r="R158" s="2"/>
    </row>
    <row r="159" spans="1:18" ht="15.75" customHeight="1">
      <c r="A159" s="2">
        <v>10838</v>
      </c>
      <c r="B159" s="81" t="s">
        <v>270</v>
      </c>
      <c r="C159" s="81" t="s">
        <v>281</v>
      </c>
      <c r="D159" s="109" t="s">
        <v>282</v>
      </c>
      <c r="E159" s="31">
        <v>98</v>
      </c>
      <c r="F159" s="31">
        <v>9</v>
      </c>
      <c r="G159" s="150">
        <f>F159/E159</f>
        <v>9.1836734693877556E-2</v>
      </c>
      <c r="H159" s="32">
        <v>0.14000000000000001</v>
      </c>
      <c r="I159" s="109">
        <v>121.30000000000001</v>
      </c>
      <c r="J159" s="109">
        <v>17</v>
      </c>
      <c r="K159" s="155">
        <f>IF(OR(ISBLANK(I159),ISBLANK(J159)),"",(J159/I159))</f>
        <v>0.14014839241549876</v>
      </c>
      <c r="L159" s="208" t="str">
        <f>IF(K159="","",IF(K159&gt;=H159,"Yes","No"))</f>
        <v>Yes</v>
      </c>
      <c r="M159" s="218">
        <f>IF(OR(ISBLANK(I159),ISBLANK(J159)),"",IF(L159="No", "TJ status removed",IF(K159&gt;0.34, K159 *1.15, K159+0.05)))</f>
        <v>0.19014839241549875</v>
      </c>
      <c r="N159" s="109">
        <v>0.13</v>
      </c>
      <c r="O159" s="109">
        <v>82</v>
      </c>
      <c r="P159" s="109">
        <v>1.33</v>
      </c>
      <c r="Q159" s="109">
        <v>708</v>
      </c>
      <c r="R159" s="2"/>
    </row>
    <row r="160" spans="1:18" ht="15.75" customHeight="1">
      <c r="A160" s="2">
        <v>11525</v>
      </c>
      <c r="B160" s="81" t="s">
        <v>270</v>
      </c>
      <c r="C160" s="81" t="s">
        <v>283</v>
      </c>
      <c r="D160" s="109" t="s">
        <v>284</v>
      </c>
      <c r="E160" s="128">
        <v>19</v>
      </c>
      <c r="F160" s="128">
        <v>0</v>
      </c>
      <c r="G160" s="150">
        <f>F160/E160</f>
        <v>0</v>
      </c>
      <c r="H160" s="177">
        <v>0.05</v>
      </c>
      <c r="I160" s="109">
        <v>25.700000000000003</v>
      </c>
      <c r="J160" s="109">
        <v>2</v>
      </c>
      <c r="K160" s="155">
        <f>IF(OR(ISBLANK(I160),ISBLANK(J160)),"",(J160/I160))</f>
        <v>7.7821011673151738E-2</v>
      </c>
      <c r="L160" s="208" t="str">
        <f>IF(K160="","",IF(K160&gt;=H160,"Yes","No"))</f>
        <v>Yes</v>
      </c>
      <c r="M160" s="218">
        <f>IF(OR(ISBLANK(I160),ISBLANK(J160)),"",IF(L160="No", "TJ status removed",IF(K160&gt;0.34, K160 *1.15, K160+0.05)))</f>
        <v>0.12782101167315174</v>
      </c>
      <c r="N160" s="109">
        <v>0.06</v>
      </c>
      <c r="O160" s="109">
        <v>113</v>
      </c>
      <c r="P160" s="109">
        <v>1</v>
      </c>
      <c r="Q160" s="109">
        <v>389</v>
      </c>
      <c r="R160" s="2"/>
    </row>
    <row r="161" spans="1:18" ht="15.75" customHeight="1">
      <c r="A161" s="2">
        <v>40751</v>
      </c>
      <c r="B161" s="81" t="s">
        <v>270</v>
      </c>
      <c r="C161" s="81" t="s">
        <v>285</v>
      </c>
      <c r="D161" s="109" t="s">
        <v>286</v>
      </c>
      <c r="E161" s="31">
        <v>37</v>
      </c>
      <c r="F161" s="31">
        <v>3</v>
      </c>
      <c r="G161" s="150">
        <f>F161/E161</f>
        <v>8.1081081081081086E-2</v>
      </c>
      <c r="H161" s="32">
        <v>0.13</v>
      </c>
      <c r="I161" s="109">
        <v>35.300000000000004</v>
      </c>
      <c r="J161" s="109">
        <v>6.3000000000000007</v>
      </c>
      <c r="K161" s="155">
        <f>IF(OR(ISBLANK(I161),ISBLANK(J161)),"",(J161/I161))</f>
        <v>0.17847025495750707</v>
      </c>
      <c r="L161" s="208" t="str">
        <f>IF(K161="","",IF(K161&gt;=H161,"Yes","No"))</f>
        <v>Yes</v>
      </c>
      <c r="M161" s="218">
        <f>IF(OR(ISBLANK(I161),ISBLANK(J161)),"",IF(L161="No", "TJ status removed",IF(K161&gt;0.34, K161 *1.15, K161+0.05)))</f>
        <v>0.22847025495750706</v>
      </c>
      <c r="N161" s="109">
        <v>0.89</v>
      </c>
      <c r="O161" s="109">
        <v>135</v>
      </c>
      <c r="P161" s="109">
        <v>1.05</v>
      </c>
      <c r="Q161" s="109">
        <v>1261</v>
      </c>
      <c r="R161" s="2"/>
    </row>
    <row r="162" spans="1:18" ht="15.75" customHeight="1">
      <c r="A162" s="2">
        <v>12550</v>
      </c>
      <c r="B162" s="81" t="s">
        <v>270</v>
      </c>
      <c r="C162" s="81" t="s">
        <v>287</v>
      </c>
      <c r="D162" s="109" t="s">
        <v>288</v>
      </c>
      <c r="E162" s="31">
        <v>10</v>
      </c>
      <c r="F162" s="31">
        <v>2</v>
      </c>
      <c r="G162" s="150">
        <f>F162/E162</f>
        <v>0.2</v>
      </c>
      <c r="H162" s="32">
        <v>0.25</v>
      </c>
      <c r="I162" s="109">
        <v>9.3000000000000007</v>
      </c>
      <c r="J162" s="109">
        <v>3</v>
      </c>
      <c r="K162" s="155">
        <f>IF(OR(ISBLANK(I162),ISBLANK(J162)),"",(J162/I162))</f>
        <v>0.32258064516129031</v>
      </c>
      <c r="L162" s="208" t="str">
        <f>IF(K162="","",IF(K162&gt;=H162,"Yes","No"))</f>
        <v>Yes</v>
      </c>
      <c r="M162" s="218">
        <f>IF(OR(ISBLANK(I162),ISBLANK(J162)),"",IF(L162="No", "TJ status removed",IF(K162&gt;0.34, K162 *1.15, K162+0.05)))</f>
        <v>0.3725806451612903</v>
      </c>
      <c r="N162" s="109">
        <v>0</v>
      </c>
      <c r="O162" s="109">
        <v>59</v>
      </c>
      <c r="P162" s="109">
        <v>0.33</v>
      </c>
      <c r="Q162" s="109">
        <v>496</v>
      </c>
      <c r="R162" s="2"/>
    </row>
    <row r="163" spans="1:18" ht="15.75" customHeight="1">
      <c r="A163" s="2">
        <v>41416</v>
      </c>
      <c r="B163" s="81" t="s">
        <v>270</v>
      </c>
      <c r="C163" s="81" t="s">
        <v>289</v>
      </c>
      <c r="D163" s="109" t="s">
        <v>290</v>
      </c>
      <c r="E163" s="31">
        <v>16</v>
      </c>
      <c r="F163" s="31">
        <v>9</v>
      </c>
      <c r="G163" s="150">
        <f>F163/E163</f>
        <v>0.5625</v>
      </c>
      <c r="H163" s="32">
        <v>0.65</v>
      </c>
      <c r="I163" s="109">
        <v>12</v>
      </c>
      <c r="J163" s="109">
        <v>5</v>
      </c>
      <c r="K163" s="155">
        <f>IF(OR(ISBLANK(I163),ISBLANK(J163)),"",(J163/I163))</f>
        <v>0.41666666666666669</v>
      </c>
      <c r="L163" s="208" t="str">
        <f>IF(K163="","",IF(K163&gt;=H163,"Yes","No"))</f>
        <v>No</v>
      </c>
      <c r="M163" s="218" t="str">
        <f>IF(OR(ISBLANK(I163),ISBLANK(J163)),"",IF(L163="No", "TJ status removed",IF(K163&gt;0.34, K163 *1.15, K163+0.05)))</f>
        <v>TJ status removed</v>
      </c>
      <c r="N163" s="109">
        <v>2.71</v>
      </c>
      <c r="O163" s="109">
        <v>186</v>
      </c>
      <c r="P163" s="109">
        <v>3.14</v>
      </c>
      <c r="Q163" s="109">
        <v>808</v>
      </c>
      <c r="R163" s="2"/>
    </row>
    <row r="164" spans="1:18" ht="15.75" customHeight="1">
      <c r="A164" s="2">
        <v>13752</v>
      </c>
      <c r="B164" s="81" t="s">
        <v>270</v>
      </c>
      <c r="C164" s="81" t="s">
        <v>291</v>
      </c>
      <c r="D164" s="109" t="s">
        <v>292</v>
      </c>
      <c r="E164" s="31">
        <v>11</v>
      </c>
      <c r="F164" s="31">
        <v>2</v>
      </c>
      <c r="G164" s="150">
        <f>F164/E164</f>
        <v>0.18181818181818182</v>
      </c>
      <c r="H164" s="32">
        <v>0.27</v>
      </c>
      <c r="I164" s="109">
        <v>13</v>
      </c>
      <c r="J164" s="109">
        <v>3.7</v>
      </c>
      <c r="K164" s="155">
        <f>IF(OR(ISBLANK(I164),ISBLANK(J164)),"",(J164/I164))</f>
        <v>0.2846153846153846</v>
      </c>
      <c r="L164" s="208" t="str">
        <f>IF(K164="","",IF(K164&gt;=H164,"Yes","No"))</f>
        <v>Yes</v>
      </c>
      <c r="M164" s="218">
        <f>IF(OR(ISBLANK(I164),ISBLANK(J164)),"",IF(L164="No", "TJ status removed",IF(K164&gt;0.34, K164 *1.15, K164+0.05)))</f>
        <v>0.33461538461538459</v>
      </c>
      <c r="N164" s="109">
        <v>1.6300000000000001</v>
      </c>
      <c r="O164" s="109">
        <v>695</v>
      </c>
      <c r="P164" s="109">
        <v>1.33</v>
      </c>
      <c r="Q164" s="109">
        <v>623</v>
      </c>
      <c r="R164" s="2"/>
    </row>
    <row r="165" spans="1:18" ht="15.75" customHeight="1">
      <c r="A165" s="2">
        <v>11408</v>
      </c>
      <c r="B165" s="81" t="s">
        <v>270</v>
      </c>
      <c r="C165" s="81" t="s">
        <v>293</v>
      </c>
      <c r="D165" s="109" t="s">
        <v>294</v>
      </c>
      <c r="E165" s="31">
        <v>49</v>
      </c>
      <c r="F165" s="31">
        <v>7</v>
      </c>
      <c r="G165" s="150">
        <f>F165/E165</f>
        <v>0.14285714285714285</v>
      </c>
      <c r="H165" s="32">
        <v>0.19</v>
      </c>
      <c r="I165" s="109">
        <v>48.300000000000004</v>
      </c>
      <c r="J165" s="109">
        <v>12.700000000000001</v>
      </c>
      <c r="K165" s="155">
        <f>IF(OR(ISBLANK(I165),ISBLANK(J165)),"",(J165/I165))</f>
        <v>0.26293995859213248</v>
      </c>
      <c r="L165" s="208" t="str">
        <f>IF(K165="","",IF(K165&gt;=H165,"Yes","No"))</f>
        <v>Yes</v>
      </c>
      <c r="M165" s="218">
        <f>IF(OR(ISBLANK(I165),ISBLANK(J165)),"",IF(L165="No", "TJ status removed",IF(K165&gt;0.34, K165 *1.15, K165+0.05)))</f>
        <v>0.31293995859213247</v>
      </c>
      <c r="N165" s="109">
        <v>0.03</v>
      </c>
      <c r="O165" s="109">
        <v>146</v>
      </c>
      <c r="P165" s="109">
        <v>0.42</v>
      </c>
      <c r="Q165" s="109">
        <v>359</v>
      </c>
      <c r="R165" s="2"/>
    </row>
    <row r="166" spans="1:18" ht="15.75" customHeight="1">
      <c r="A166" s="2">
        <v>12304</v>
      </c>
      <c r="B166" s="81" t="s">
        <v>270</v>
      </c>
      <c r="C166" s="81" t="s">
        <v>295</v>
      </c>
      <c r="D166" s="109" t="s">
        <v>296</v>
      </c>
      <c r="E166" s="31">
        <v>210</v>
      </c>
      <c r="F166" s="31">
        <v>38</v>
      </c>
      <c r="G166" s="150">
        <f>F166/E166</f>
        <v>0.18095238095238095</v>
      </c>
      <c r="H166" s="32">
        <v>0.23</v>
      </c>
      <c r="I166" s="109">
        <v>192.3</v>
      </c>
      <c r="J166" s="109">
        <v>53</v>
      </c>
      <c r="K166" s="155">
        <f>IF(OR(ISBLANK(I166),ISBLANK(J166)),"",(J166/I166))</f>
        <v>0.27561102444097763</v>
      </c>
      <c r="L166" s="208" t="str">
        <f>IF(K166="","",IF(K166&gt;=H166,"Yes","No"))</f>
        <v>Yes</v>
      </c>
      <c r="M166" s="218">
        <f>IF(OR(ISBLANK(I166),ISBLANK(J166)),"",IF(L166="No", "TJ status removed",IF(K166&gt;0.34, K166 *1.15, K166+0.05)))</f>
        <v>0.32561102444097761</v>
      </c>
      <c r="N166" s="109">
        <v>0.28999999999999998</v>
      </c>
      <c r="O166" s="109">
        <v>1191</v>
      </c>
      <c r="P166" s="109">
        <v>0.87</v>
      </c>
      <c r="Q166" s="109">
        <v>2880</v>
      </c>
      <c r="R166" s="2"/>
    </row>
    <row r="167" spans="1:18" ht="15.75" customHeight="1">
      <c r="A167" s="2">
        <v>10670</v>
      </c>
      <c r="B167" s="81" t="s">
        <v>270</v>
      </c>
      <c r="C167" s="81" t="s">
        <v>297</v>
      </c>
      <c r="D167" s="109" t="s">
        <v>298</v>
      </c>
      <c r="E167" s="31">
        <v>59</v>
      </c>
      <c r="F167" s="31">
        <v>13</v>
      </c>
      <c r="G167" s="150">
        <f>F167/E167</f>
        <v>0.22033898305084745</v>
      </c>
      <c r="H167" s="32">
        <v>0.27</v>
      </c>
      <c r="I167" s="109">
        <v>56</v>
      </c>
      <c r="J167" s="109">
        <v>20.700000000000003</v>
      </c>
      <c r="K167" s="155">
        <f>IF(OR(ISBLANK(I167),ISBLANK(J167)),"",(J167/I167))</f>
        <v>0.36964285714285722</v>
      </c>
      <c r="L167" s="208" t="str">
        <f>IF(K167="","",IF(K167&gt;=H167,"Yes","No"))</f>
        <v>Yes</v>
      </c>
      <c r="M167" s="218">
        <f>IF(OR(ISBLANK(I167),ISBLANK(J167)),"",IF(L167="No", "TJ status removed",IF(K167&gt;0.34, K167 *1.15, K167+0.05)))</f>
        <v>0.42508928571428578</v>
      </c>
      <c r="N167" s="109">
        <v>0.23</v>
      </c>
      <c r="O167" s="109">
        <v>126</v>
      </c>
      <c r="P167" s="109">
        <v>0.82000000000000006</v>
      </c>
      <c r="Q167" s="109">
        <v>653</v>
      </c>
      <c r="R167" s="2"/>
    </row>
    <row r="168" spans="1:18" ht="15.75" customHeight="1">
      <c r="A168" s="2">
        <v>12225</v>
      </c>
      <c r="B168" s="81" t="s">
        <v>270</v>
      </c>
      <c r="C168" s="81" t="s">
        <v>299</v>
      </c>
      <c r="D168" s="109" t="s">
        <v>300</v>
      </c>
      <c r="E168" s="31">
        <v>10</v>
      </c>
      <c r="F168" s="31">
        <v>2</v>
      </c>
      <c r="G168" s="150">
        <f>F168/E168</f>
        <v>0.2</v>
      </c>
      <c r="H168" s="32">
        <v>0.25</v>
      </c>
      <c r="I168" s="109">
        <v>8.7000000000000011</v>
      </c>
      <c r="J168" s="109">
        <v>3</v>
      </c>
      <c r="K168" s="155">
        <f>IF(OR(ISBLANK(I168),ISBLANK(J168)),"",(J168/I168))</f>
        <v>0.34482758620689652</v>
      </c>
      <c r="L168" s="208" t="str">
        <f>IF(K168="","",IF(K168&gt;=H168,"Yes","No"))</f>
        <v>Yes</v>
      </c>
      <c r="M168" s="218">
        <f>IF(OR(ISBLANK(I168),ISBLANK(J168)),"",IF(L168="No", "TJ status removed",IF(K168&gt;0.34, K168 *1.15, K168+0.05)))</f>
        <v>0.39655172413793094</v>
      </c>
      <c r="N168" s="109">
        <v>0.43</v>
      </c>
      <c r="O168" s="109">
        <v>77</v>
      </c>
      <c r="P168" s="109">
        <v>0.25</v>
      </c>
      <c r="Q168" s="109">
        <v>248</v>
      </c>
      <c r="R168" s="2"/>
    </row>
    <row r="169" spans="1:18" ht="15.75" customHeight="1">
      <c r="A169" s="2">
        <v>10546</v>
      </c>
      <c r="B169" s="81" t="s">
        <v>270</v>
      </c>
      <c r="C169" s="81" t="s">
        <v>301</v>
      </c>
      <c r="D169" s="109" t="s">
        <v>302</v>
      </c>
      <c r="E169" s="31">
        <v>17</v>
      </c>
      <c r="F169" s="31">
        <v>3</v>
      </c>
      <c r="G169" s="150">
        <f>F169/E169</f>
        <v>0.17647058823529413</v>
      </c>
      <c r="H169" s="32">
        <v>0.23</v>
      </c>
      <c r="I169" s="109">
        <v>18.7</v>
      </c>
      <c r="J169" s="109">
        <v>6.7</v>
      </c>
      <c r="K169" s="155">
        <f>IF(OR(ISBLANK(I169),ISBLANK(J169)),"",(J169/I169))</f>
        <v>0.35828877005347598</v>
      </c>
      <c r="L169" s="208" t="str">
        <f>IF(K169="","",IF(K169&gt;=H169,"Yes","No"))</f>
        <v>Yes</v>
      </c>
      <c r="M169" s="218">
        <f>IF(OR(ISBLANK(I169),ISBLANK(J169)),"",IF(L169="No", "TJ status removed",IF(K169&gt;0.34, K169 *1.15, K169+0.05)))</f>
        <v>0.41203208556149734</v>
      </c>
      <c r="N169" s="109">
        <v>0.19</v>
      </c>
      <c r="O169" s="109">
        <v>90</v>
      </c>
      <c r="P169" s="109">
        <v>0.5</v>
      </c>
      <c r="Q169" s="109">
        <v>614</v>
      </c>
      <c r="R169" s="2"/>
    </row>
    <row r="170" spans="1:18" ht="15.75" customHeight="1">
      <c r="A170" s="2">
        <v>12685</v>
      </c>
      <c r="B170" s="81" t="s">
        <v>270</v>
      </c>
      <c r="C170" s="81" t="s">
        <v>303</v>
      </c>
      <c r="D170" s="109" t="s">
        <v>304</v>
      </c>
      <c r="E170" s="31">
        <v>8</v>
      </c>
      <c r="F170" s="31">
        <v>0</v>
      </c>
      <c r="G170" s="150">
        <f>F170/E170</f>
        <v>0</v>
      </c>
      <c r="H170" s="32">
        <v>0.1</v>
      </c>
      <c r="I170" s="109">
        <v>8.3000000000000007</v>
      </c>
      <c r="J170" s="109">
        <v>2</v>
      </c>
      <c r="K170" s="155">
        <f>IF(OR(ISBLANK(I170),ISBLANK(J170)),"",(J170/I170))</f>
        <v>0.24096385542168672</v>
      </c>
      <c r="L170" s="208" t="str">
        <f>IF(K170="","",IF(K170&gt;=H170,"Yes","No"))</f>
        <v>Yes</v>
      </c>
      <c r="M170" s="218">
        <f>IF(OR(ISBLANK(I170),ISBLANK(J170)),"",IF(L170="No", "TJ status removed",IF(K170&gt;0.34, K170 *1.15, K170+0.05)))</f>
        <v>0.29096385542168673</v>
      </c>
      <c r="N170" s="109" t="s">
        <v>305</v>
      </c>
      <c r="O170" s="109" t="s">
        <v>305</v>
      </c>
      <c r="P170" s="109" t="s">
        <v>305</v>
      </c>
      <c r="Q170" s="109" t="s">
        <v>305</v>
      </c>
      <c r="R170" s="2"/>
    </row>
    <row r="171" spans="1:18" ht="15.75" customHeight="1">
      <c r="A171" s="2">
        <v>11212</v>
      </c>
      <c r="B171" s="81" t="s">
        <v>270</v>
      </c>
      <c r="C171" s="81" t="s">
        <v>306</v>
      </c>
      <c r="D171" s="109" t="s">
        <v>307</v>
      </c>
      <c r="E171" s="31">
        <v>34</v>
      </c>
      <c r="F171" s="31">
        <v>3</v>
      </c>
      <c r="G171" s="150">
        <f>F171/E171</f>
        <v>8.8235294117647065E-2</v>
      </c>
      <c r="H171" s="32">
        <v>0.14000000000000001</v>
      </c>
      <c r="I171" s="109">
        <v>34.700000000000003</v>
      </c>
      <c r="J171" s="109">
        <v>8.3000000000000007</v>
      </c>
      <c r="K171" s="155">
        <f>IF(OR(ISBLANK(I171),ISBLANK(J171)),"",(J171/I171))</f>
        <v>0.23919308357348704</v>
      </c>
      <c r="L171" s="208" t="str">
        <f>IF(K171="","",IF(K171&gt;=H171,"Yes","No"))</f>
        <v>Yes</v>
      </c>
      <c r="M171" s="218">
        <f>IF(OR(ISBLANK(I171),ISBLANK(J171)),"",IF(L171="No", "TJ status removed",IF(K171&gt;0.34, K171 *1.15, K171+0.05)))</f>
        <v>0.28919308357348705</v>
      </c>
      <c r="N171" s="109">
        <v>0</v>
      </c>
      <c r="O171" s="109">
        <v>59</v>
      </c>
      <c r="P171" s="109">
        <v>0</v>
      </c>
      <c r="Q171" s="109">
        <v>154</v>
      </c>
      <c r="R171" s="2"/>
    </row>
    <row r="172" spans="1:18" ht="15.75" customHeight="1">
      <c r="A172" s="2">
        <v>40574</v>
      </c>
      <c r="B172" s="81" t="s">
        <v>270</v>
      </c>
      <c r="C172" s="81" t="s">
        <v>308</v>
      </c>
      <c r="D172" s="109" t="s">
        <v>309</v>
      </c>
      <c r="E172" s="31">
        <v>36</v>
      </c>
      <c r="F172" s="31">
        <v>4</v>
      </c>
      <c r="G172" s="150">
        <f>F172/E172</f>
        <v>0.1111111111111111</v>
      </c>
      <c r="H172" s="32">
        <v>0.18</v>
      </c>
      <c r="I172" s="109">
        <v>34.700000000000003</v>
      </c>
      <c r="J172" s="109">
        <v>8</v>
      </c>
      <c r="K172" s="155">
        <f>IF(OR(ISBLANK(I172),ISBLANK(J172)),"",(J172/I172))</f>
        <v>0.23054755043227665</v>
      </c>
      <c r="L172" s="208" t="str">
        <f>IF(K172="","",IF(K172&gt;=H172,"Yes","No"))</f>
        <v>Yes</v>
      </c>
      <c r="M172" s="218">
        <f>IF(OR(ISBLANK(I172),ISBLANK(J172)),"",IF(L172="No", "TJ status removed",IF(K172&gt;0.34, K172 *1.15, K172+0.05)))</f>
        <v>0.28054755043227664</v>
      </c>
      <c r="N172" s="109">
        <v>0.81</v>
      </c>
      <c r="O172" s="109">
        <v>97</v>
      </c>
      <c r="P172" s="109">
        <v>1</v>
      </c>
      <c r="Q172" s="109">
        <v>392</v>
      </c>
      <c r="R172" s="2"/>
    </row>
    <row r="173" spans="1:18" ht="15.75" customHeight="1">
      <c r="A173" s="2">
        <v>11676</v>
      </c>
      <c r="B173" s="81" t="s">
        <v>270</v>
      </c>
      <c r="C173" s="81" t="s">
        <v>310</v>
      </c>
      <c r="D173" s="109" t="s">
        <v>311</v>
      </c>
      <c r="E173" s="31">
        <v>17</v>
      </c>
      <c r="F173" s="31">
        <v>1</v>
      </c>
      <c r="G173" s="150">
        <f>F173/E173</f>
        <v>5.8823529411764705E-2</v>
      </c>
      <c r="H173" s="32">
        <v>0.11</v>
      </c>
      <c r="I173" s="109">
        <v>15.3</v>
      </c>
      <c r="J173" s="109">
        <v>4</v>
      </c>
      <c r="K173" s="155">
        <f>IF(OR(ISBLANK(I173),ISBLANK(J173)),"",(J173/I173))</f>
        <v>0.26143790849673204</v>
      </c>
      <c r="L173" s="208" t="str">
        <f>IF(K173="","",IF(K173&gt;=H173,"Yes","No"))</f>
        <v>Yes</v>
      </c>
      <c r="M173" s="218">
        <f>IF(OR(ISBLANK(I173),ISBLANK(J173)),"",IF(L173="No", "TJ status removed",IF(K173&gt;0.34, K173 *1.15, K173+0.05)))</f>
        <v>0.31143790849673203</v>
      </c>
      <c r="N173" s="109">
        <v>0.05</v>
      </c>
      <c r="O173" s="109">
        <v>55</v>
      </c>
      <c r="P173" s="109">
        <v>0.44</v>
      </c>
      <c r="Q173" s="109">
        <v>308</v>
      </c>
      <c r="R173" s="2"/>
    </row>
    <row r="174" spans="1:18" ht="15.75" customHeight="1">
      <c r="A174" s="2">
        <v>11044</v>
      </c>
      <c r="B174" s="81" t="s">
        <v>270</v>
      </c>
      <c r="C174" s="81" t="s">
        <v>312</v>
      </c>
      <c r="D174" s="109" t="s">
        <v>313</v>
      </c>
      <c r="E174" s="31">
        <v>35</v>
      </c>
      <c r="F174" s="31">
        <v>1</v>
      </c>
      <c r="G174" s="150">
        <f>F174/E174</f>
        <v>2.8571428571428571E-2</v>
      </c>
      <c r="H174" s="32">
        <v>0.1</v>
      </c>
      <c r="I174" s="109">
        <v>44.7</v>
      </c>
      <c r="J174" s="109">
        <v>5.7</v>
      </c>
      <c r="K174" s="155">
        <f>IF(OR(ISBLANK(I174),ISBLANK(J174)),"",(J174/I174))</f>
        <v>0.12751677852348992</v>
      </c>
      <c r="L174" s="208" t="str">
        <f>IF(K174="","",IF(K174&gt;=H174,"Yes","No"))</f>
        <v>Yes</v>
      </c>
      <c r="M174" s="218">
        <f>IF(OR(ISBLANK(I174),ISBLANK(J174)),"",IF(L174="No", "TJ status removed",IF(K174&gt;0.34, K174 *1.15, K174+0.05)))</f>
        <v>0.1775167785234899</v>
      </c>
      <c r="N174" s="109">
        <v>0.02</v>
      </c>
      <c r="O174" s="109">
        <v>66</v>
      </c>
      <c r="P174" s="109">
        <v>0.04</v>
      </c>
      <c r="Q174" s="109">
        <v>666</v>
      </c>
      <c r="R174" s="2"/>
    </row>
    <row r="175" spans="1:18" ht="15.75" customHeight="1">
      <c r="A175" s="2">
        <v>11136</v>
      </c>
      <c r="B175" s="81" t="s">
        <v>270</v>
      </c>
      <c r="C175" s="81" t="s">
        <v>314</v>
      </c>
      <c r="D175" s="109" t="s">
        <v>315</v>
      </c>
      <c r="E175" s="31">
        <v>36</v>
      </c>
      <c r="F175" s="109">
        <v>6</v>
      </c>
      <c r="G175" s="150">
        <f>F175/E175</f>
        <v>0.16666666666666666</v>
      </c>
      <c r="H175" s="32">
        <v>0.22</v>
      </c>
      <c r="I175" s="109">
        <v>36</v>
      </c>
      <c r="J175" s="109">
        <v>5.7</v>
      </c>
      <c r="K175" s="155">
        <f>IF(OR(ISBLANK(I175),ISBLANK(J175)),"",(J175/I175))</f>
        <v>0.15833333333333333</v>
      </c>
      <c r="L175" s="208" t="str">
        <f>IF(K175="","",IF(K175&gt;=H175,"Yes","No"))</f>
        <v>No</v>
      </c>
      <c r="M175" s="218" t="str">
        <f>IF(OR(ISBLANK(I175),ISBLANK(J175)),"",IF(L175="No", "TJ status removed",IF(K175&gt;0.34, K175 *1.15, K175+0.05)))</f>
        <v>TJ status removed</v>
      </c>
      <c r="N175" s="109">
        <v>0.06</v>
      </c>
      <c r="O175" s="109">
        <v>91</v>
      </c>
      <c r="P175" s="109">
        <v>0</v>
      </c>
      <c r="Q175" s="109">
        <v>1320</v>
      </c>
      <c r="R175" s="2"/>
    </row>
    <row r="176" spans="1:18" ht="15.75" customHeight="1">
      <c r="A176" s="2">
        <v>41388</v>
      </c>
      <c r="B176" s="81" t="s">
        <v>270</v>
      </c>
      <c r="C176" s="81" t="s">
        <v>316</v>
      </c>
      <c r="D176" s="109" t="s">
        <v>317</v>
      </c>
      <c r="E176" s="31">
        <v>33</v>
      </c>
      <c r="F176" s="31">
        <v>4</v>
      </c>
      <c r="G176" s="150">
        <f>F176/E176</f>
        <v>0.12121212121212122</v>
      </c>
      <c r="H176" s="32">
        <v>0.17</v>
      </c>
      <c r="I176" s="109">
        <v>32</v>
      </c>
      <c r="J176" s="109">
        <v>7.3000000000000007</v>
      </c>
      <c r="K176" s="155">
        <f>IF(OR(ISBLANK(I176),ISBLANK(J176)),"",(J176/I176))</f>
        <v>0.22812500000000002</v>
      </c>
      <c r="L176" s="208" t="str">
        <f>IF(K176="","",IF(K176&gt;=H176,"Yes","No"))</f>
        <v>Yes</v>
      </c>
      <c r="M176" s="218">
        <f>IF(OR(ISBLANK(I176),ISBLANK(J176)),"",IF(L176="No", "TJ status removed",IF(K176&gt;0.34, K176 *1.15, K176+0.05)))</f>
        <v>0.27812500000000001</v>
      </c>
      <c r="N176" s="109">
        <v>0.57999999999999996</v>
      </c>
      <c r="O176" s="109">
        <v>146</v>
      </c>
      <c r="P176" s="109">
        <v>1.36</v>
      </c>
      <c r="Q176" s="109">
        <v>302</v>
      </c>
      <c r="R176" s="2"/>
    </row>
    <row r="177" spans="1:18" ht="15.75" customHeight="1">
      <c r="A177" s="2">
        <v>43683</v>
      </c>
      <c r="B177" s="81" t="s">
        <v>270</v>
      </c>
      <c r="C177" s="81" t="s">
        <v>318</v>
      </c>
      <c r="D177" s="109" t="s">
        <v>319</v>
      </c>
      <c r="E177" s="31">
        <v>13</v>
      </c>
      <c r="F177" s="31">
        <v>0</v>
      </c>
      <c r="G177" s="150">
        <f>F177/E177</f>
        <v>0</v>
      </c>
      <c r="H177" s="32">
        <v>0.1</v>
      </c>
      <c r="I177" s="109">
        <v>15</v>
      </c>
      <c r="J177" s="109">
        <v>2</v>
      </c>
      <c r="K177" s="155">
        <f>IF(OR(ISBLANK(I177),ISBLANK(J177)),"",(J177/I177))</f>
        <v>0.13333333333333333</v>
      </c>
      <c r="L177" s="208" t="str">
        <f>IF(K177="","",IF(K177&gt;=H177,"Yes","No"))</f>
        <v>Yes</v>
      </c>
      <c r="M177" s="218">
        <f>IF(OR(ISBLANK(I177),ISBLANK(J177)),"",IF(L177="No", "TJ status removed",IF(K177&gt;0.34, K177 *1.15, K177+0.05)))</f>
        <v>0.18333333333333335</v>
      </c>
      <c r="N177" s="109">
        <v>0.2</v>
      </c>
      <c r="O177" s="109">
        <v>72</v>
      </c>
      <c r="P177" s="109">
        <v>0.43</v>
      </c>
      <c r="Q177" s="109">
        <v>310</v>
      </c>
      <c r="R177" s="2"/>
    </row>
    <row r="178" spans="1:18" ht="15.75" customHeight="1">
      <c r="A178" s="2">
        <v>440</v>
      </c>
      <c r="B178" s="81" t="s">
        <v>270</v>
      </c>
      <c r="C178" s="81" t="s">
        <v>320</v>
      </c>
      <c r="D178" s="109" t="s">
        <v>321</v>
      </c>
      <c r="E178" s="128">
        <v>18</v>
      </c>
      <c r="F178" s="128">
        <v>1</v>
      </c>
      <c r="G178" s="150">
        <f>F178/E178</f>
        <v>5.5555555555555552E-2</v>
      </c>
      <c r="H178" s="177">
        <v>0.11</v>
      </c>
      <c r="I178" s="109">
        <v>18.3</v>
      </c>
      <c r="J178" s="109">
        <v>3</v>
      </c>
      <c r="K178" s="155">
        <f>IF(OR(ISBLANK(I178),ISBLANK(J178)),"",(J178/I178))</f>
        <v>0.16393442622950818</v>
      </c>
      <c r="L178" s="208" t="str">
        <f>IF(K178="","",IF(K178&gt;=H178,"Yes","No"))</f>
        <v>Yes</v>
      </c>
      <c r="M178" s="218">
        <f>IF(OR(ISBLANK(I178),ISBLANK(J178)),"",IF(L178="No", "TJ status removed",IF(K178&gt;0.34, K178 *1.15, K178+0.05)))</f>
        <v>0.2139344262295082</v>
      </c>
      <c r="N178" s="109">
        <v>0.57000000000000006</v>
      </c>
      <c r="O178" s="109">
        <v>118</v>
      </c>
      <c r="P178" s="109">
        <v>1.06</v>
      </c>
      <c r="Q178" s="109">
        <v>352</v>
      </c>
      <c r="R178" s="2"/>
    </row>
    <row r="179" spans="1:18" ht="15.75" customHeight="1">
      <c r="A179" s="2">
        <v>42414</v>
      </c>
      <c r="B179" s="81" t="s">
        <v>270</v>
      </c>
      <c r="C179" s="81" t="s">
        <v>322</v>
      </c>
      <c r="D179" s="109" t="s">
        <v>323</v>
      </c>
      <c r="E179" s="31">
        <v>62</v>
      </c>
      <c r="F179" s="31">
        <v>6</v>
      </c>
      <c r="G179" s="150">
        <f>F179/E179</f>
        <v>9.6774193548387094E-2</v>
      </c>
      <c r="H179" s="32">
        <v>0.15</v>
      </c>
      <c r="I179" s="109">
        <v>60.300000000000004</v>
      </c>
      <c r="J179" s="109">
        <v>13.3</v>
      </c>
      <c r="K179" s="155">
        <f>IF(OR(ISBLANK(I179),ISBLANK(J179)),"",(J179/I179))</f>
        <v>0.22056384742951907</v>
      </c>
      <c r="L179" s="208" t="str">
        <f>IF(K179="","",IF(K179&gt;=H179,"Yes","No"))</f>
        <v>Yes</v>
      </c>
      <c r="M179" s="218">
        <f>IF(OR(ISBLANK(I179),ISBLANK(J179)),"",IF(L179="No", "TJ status removed",IF(K179&gt;0.34, K179 *1.15, K179+0.05)))</f>
        <v>0.27056384742951906</v>
      </c>
      <c r="N179" s="109">
        <v>0.14000000000000001</v>
      </c>
      <c r="O179" s="109">
        <v>182</v>
      </c>
      <c r="P179" s="109">
        <v>0.5</v>
      </c>
      <c r="Q179" s="109">
        <v>612</v>
      </c>
      <c r="R179" s="2"/>
    </row>
    <row r="180" spans="1:18" ht="15.75" customHeight="1">
      <c r="A180" s="2">
        <v>10698</v>
      </c>
      <c r="B180" s="81" t="s">
        <v>270</v>
      </c>
      <c r="C180" s="81" t="s">
        <v>324</v>
      </c>
      <c r="D180" s="109" t="s">
        <v>325</v>
      </c>
      <c r="E180" s="31">
        <v>24</v>
      </c>
      <c r="F180" s="31">
        <v>2</v>
      </c>
      <c r="G180" s="150">
        <f>F180/E180</f>
        <v>8.3333333333333329E-2</v>
      </c>
      <c r="H180" s="32">
        <v>0.15</v>
      </c>
      <c r="I180" s="109">
        <v>30.3</v>
      </c>
      <c r="J180" s="109">
        <v>3.3000000000000003</v>
      </c>
      <c r="K180" s="155">
        <f>IF(OR(ISBLANK(I180),ISBLANK(J180)),"",(J180/I180))</f>
        <v>0.10891089108910891</v>
      </c>
      <c r="L180" s="208" t="str">
        <f>IF(K180="","",IF(K180&gt;=H180,"Yes","No"))</f>
        <v>No</v>
      </c>
      <c r="M180" s="218" t="str">
        <f>IF(OR(ISBLANK(I180),ISBLANK(J180)),"",IF(L180="No", "TJ status removed",IF(K180&gt;0.34, K180 *1.15, K180+0.05)))</f>
        <v>TJ status removed</v>
      </c>
      <c r="N180" s="109">
        <v>0.16</v>
      </c>
      <c r="O180" s="109">
        <v>426</v>
      </c>
      <c r="P180" s="109">
        <v>0.45</v>
      </c>
      <c r="Q180" s="109">
        <v>642</v>
      </c>
      <c r="R180" s="2"/>
    </row>
    <row r="181" spans="1:18" ht="15.75" customHeight="1">
      <c r="A181" s="2">
        <v>11007</v>
      </c>
      <c r="B181" s="81" t="s">
        <v>270</v>
      </c>
      <c r="C181" s="81" t="s">
        <v>326</v>
      </c>
      <c r="D181" s="109" t="s">
        <v>327</v>
      </c>
      <c r="E181" s="31">
        <v>90</v>
      </c>
      <c r="F181" s="31">
        <v>16</v>
      </c>
      <c r="G181" s="150">
        <f>F181/E181</f>
        <v>0.17777777777777778</v>
      </c>
      <c r="H181" s="32">
        <v>0.23</v>
      </c>
      <c r="I181" s="109">
        <v>95</v>
      </c>
      <c r="J181" s="109">
        <v>28.700000000000003</v>
      </c>
      <c r="K181" s="155">
        <f>IF(OR(ISBLANK(I181),ISBLANK(J181)),"",(J181/I181))</f>
        <v>0.30210526315789477</v>
      </c>
      <c r="L181" s="208" t="str">
        <f>IF(K181="","",IF(K181&gt;=H181,"Yes","No"))</f>
        <v>Yes</v>
      </c>
      <c r="M181" s="218">
        <f>IF(OR(ISBLANK(I181),ISBLANK(J181)),"",IF(L181="No", "TJ status removed",IF(K181&gt;0.34, K181 *1.15, K181+0.05)))</f>
        <v>0.35210526315789475</v>
      </c>
      <c r="N181" s="109">
        <v>0.53</v>
      </c>
      <c r="O181" s="109">
        <v>167</v>
      </c>
      <c r="P181" s="109">
        <v>1.3800000000000001</v>
      </c>
      <c r="Q181" s="109">
        <v>568</v>
      </c>
      <c r="R181" s="2"/>
    </row>
    <row r="182" spans="1:18" ht="15.75" customHeight="1">
      <c r="A182" s="2">
        <v>10699</v>
      </c>
      <c r="B182" s="81" t="s">
        <v>270</v>
      </c>
      <c r="C182" s="81" t="s">
        <v>328</v>
      </c>
      <c r="D182" s="109" t="s">
        <v>329</v>
      </c>
      <c r="E182" s="31">
        <v>45</v>
      </c>
      <c r="F182" s="31">
        <v>4</v>
      </c>
      <c r="G182" s="150">
        <f>F182/E182</f>
        <v>8.8888888888888892E-2</v>
      </c>
      <c r="H182" s="32">
        <v>0.14000000000000001</v>
      </c>
      <c r="I182" s="109">
        <v>46.7</v>
      </c>
      <c r="J182" s="109">
        <v>7.7</v>
      </c>
      <c r="K182" s="155">
        <f>IF(OR(ISBLANK(I182),ISBLANK(J182)),"",(J182/I182))</f>
        <v>0.16488222698072805</v>
      </c>
      <c r="L182" s="208" t="str">
        <f>IF(K182="","",IF(K182&gt;=H182,"Yes","No"))</f>
        <v>Yes</v>
      </c>
      <c r="M182" s="218">
        <f>IF(OR(ISBLANK(I182),ISBLANK(J182)),"",IF(L182="No", "TJ status removed",IF(K182&gt;0.34, K182 *1.15, K182+0.05)))</f>
        <v>0.21488222698072806</v>
      </c>
      <c r="N182" s="109">
        <v>0.32</v>
      </c>
      <c r="O182" s="109">
        <v>96</v>
      </c>
      <c r="P182" s="109">
        <v>0.27</v>
      </c>
      <c r="Q182" s="109">
        <v>533</v>
      </c>
      <c r="R182" s="2"/>
    </row>
    <row r="183" spans="1:18" ht="15.75" customHeight="1">
      <c r="A183" s="2">
        <v>11098</v>
      </c>
      <c r="B183" s="81" t="s">
        <v>270</v>
      </c>
      <c r="C183" s="81" t="s">
        <v>330</v>
      </c>
      <c r="D183" s="109" t="s">
        <v>331</v>
      </c>
      <c r="E183" s="31">
        <v>39</v>
      </c>
      <c r="F183" s="31">
        <v>3</v>
      </c>
      <c r="G183" s="150">
        <f>F183/E183</f>
        <v>7.6923076923076927E-2</v>
      </c>
      <c r="H183" s="32">
        <v>0.13</v>
      </c>
      <c r="I183" s="109">
        <v>44.300000000000004</v>
      </c>
      <c r="J183" s="109">
        <v>4.7</v>
      </c>
      <c r="K183" s="155">
        <f>IF(OR(ISBLANK(I183),ISBLANK(J183)),"",(J183/I183))</f>
        <v>0.10609480812641083</v>
      </c>
      <c r="L183" s="208" t="str">
        <f>IF(K183="","",IF(K183&gt;=H183,"Yes","No"))</f>
        <v>No</v>
      </c>
      <c r="M183" s="218" t="str">
        <f>IF(OR(ISBLANK(I183),ISBLANK(J183)),"",IF(L183="No", "TJ status removed",IF(K183&gt;0.34, K183 *1.15, K183+0.05)))</f>
        <v>TJ status removed</v>
      </c>
      <c r="N183" s="109">
        <v>0.02</v>
      </c>
      <c r="O183" s="109">
        <v>35</v>
      </c>
      <c r="P183" s="109">
        <v>0</v>
      </c>
      <c r="Q183" s="109">
        <v>179</v>
      </c>
      <c r="R183" s="2"/>
    </row>
    <row r="184" spans="1:18" ht="15.75" customHeight="1">
      <c r="A184" s="2">
        <v>357</v>
      </c>
      <c r="B184" s="81" t="s">
        <v>270</v>
      </c>
      <c r="C184" s="81" t="s">
        <v>332</v>
      </c>
      <c r="D184" s="109" t="s">
        <v>333</v>
      </c>
      <c r="E184" s="31">
        <v>27</v>
      </c>
      <c r="F184" s="31">
        <v>1</v>
      </c>
      <c r="G184" s="150">
        <f>F184/E184</f>
        <v>3.7037037037037035E-2</v>
      </c>
      <c r="H184" s="32">
        <v>0.14000000000000001</v>
      </c>
      <c r="I184" s="109">
        <v>26</v>
      </c>
      <c r="J184" s="109">
        <v>5.7</v>
      </c>
      <c r="K184" s="155">
        <f>IF(OR(ISBLANK(I184),ISBLANK(J184)),"",(J184/I184))</f>
        <v>0.21923076923076923</v>
      </c>
      <c r="L184" s="208" t="str">
        <f>IF(K184="","",IF(K184&gt;=H184,"Yes","No"))</f>
        <v>Yes</v>
      </c>
      <c r="M184" s="218">
        <f>IF(OR(ISBLANK(I184),ISBLANK(J184)),"",IF(L184="No", "TJ status removed",IF(K184&gt;0.34, K184 *1.15, K184+0.05)))</f>
        <v>0.26923076923076922</v>
      </c>
      <c r="N184" s="109">
        <v>7.0000000000000007E-2</v>
      </c>
      <c r="O184" s="109">
        <v>177</v>
      </c>
      <c r="P184" s="109">
        <v>0</v>
      </c>
      <c r="Q184" s="109">
        <v>475</v>
      </c>
      <c r="R184" s="2"/>
    </row>
    <row r="185" spans="1:18" ht="15.75" customHeight="1">
      <c r="A185" s="2">
        <v>446</v>
      </c>
      <c r="B185" s="81" t="s">
        <v>270</v>
      </c>
      <c r="C185" s="81" t="s">
        <v>334</v>
      </c>
      <c r="D185" s="109" t="s">
        <v>335</v>
      </c>
      <c r="E185" s="31">
        <v>309</v>
      </c>
      <c r="F185" s="31">
        <v>49</v>
      </c>
      <c r="G185" s="150">
        <f>F185/E185</f>
        <v>0.15857605177993528</v>
      </c>
      <c r="H185" s="32">
        <v>0.21</v>
      </c>
      <c r="I185" s="109">
        <v>359</v>
      </c>
      <c r="J185" s="109">
        <v>76.7</v>
      </c>
      <c r="K185" s="155">
        <f>IF(OR(ISBLANK(I185),ISBLANK(J185)),"",(J185/I185))</f>
        <v>0.2136490250696379</v>
      </c>
      <c r="L185" s="208" t="str">
        <f>IF(K185="","",IF(K185&gt;=H185,"Yes","No"))</f>
        <v>Yes</v>
      </c>
      <c r="M185" s="218">
        <f>IF(OR(ISBLANK(I185),ISBLANK(J185)),"",IF(L185="No", "TJ status removed",IF(K185&gt;0.34, K185 *1.15, K185+0.05)))</f>
        <v>0.26364902506963789</v>
      </c>
      <c r="N185" s="109">
        <v>0.6</v>
      </c>
      <c r="O185" s="109">
        <v>218</v>
      </c>
      <c r="P185" s="109">
        <v>0.91</v>
      </c>
      <c r="Q185" s="109">
        <v>336</v>
      </c>
      <c r="R185" s="2"/>
    </row>
    <row r="186" spans="1:18" ht="15.75" customHeight="1">
      <c r="A186" s="2">
        <v>12532</v>
      </c>
      <c r="B186" s="81" t="s">
        <v>270</v>
      </c>
      <c r="C186" s="81" t="s">
        <v>336</v>
      </c>
      <c r="D186" s="109" t="s">
        <v>337</v>
      </c>
      <c r="E186" s="31">
        <v>88</v>
      </c>
      <c r="F186" s="31">
        <v>11</v>
      </c>
      <c r="G186" s="150">
        <f>F186/E186</f>
        <v>0.125</v>
      </c>
      <c r="H186" s="32">
        <v>0.18</v>
      </c>
      <c r="I186" s="109">
        <v>103</v>
      </c>
      <c r="J186" s="109">
        <v>26</v>
      </c>
      <c r="K186" s="155">
        <f>IF(OR(ISBLANK(I186),ISBLANK(J186)),"",(J186/I186))</f>
        <v>0.25242718446601942</v>
      </c>
      <c r="L186" s="208" t="str">
        <f>IF(K186="","",IF(K186&gt;=H186,"Yes","No"))</f>
        <v>Yes</v>
      </c>
      <c r="M186" s="218">
        <f>IF(OR(ISBLANK(I186),ISBLANK(J186)),"",IF(L186="No", "TJ status removed",IF(K186&gt;0.34, K186 *1.15, K186+0.05)))</f>
        <v>0.30242718446601941</v>
      </c>
      <c r="N186" s="109">
        <v>1</v>
      </c>
      <c r="O186" s="109">
        <v>437</v>
      </c>
      <c r="P186" s="109">
        <v>1.44</v>
      </c>
      <c r="Q186" s="109">
        <v>842</v>
      </c>
      <c r="R186" s="2"/>
    </row>
    <row r="187" spans="1:18" ht="15.75" customHeight="1">
      <c r="A187" s="2">
        <v>414</v>
      </c>
      <c r="B187" s="81" t="s">
        <v>270</v>
      </c>
      <c r="C187" s="81" t="s">
        <v>338</v>
      </c>
      <c r="D187" s="109" t="s">
        <v>339</v>
      </c>
      <c r="E187" s="31">
        <v>84</v>
      </c>
      <c r="F187" s="31">
        <v>4</v>
      </c>
      <c r="G187" s="150">
        <f>F187/E187</f>
        <v>4.7619047619047616E-2</v>
      </c>
      <c r="H187" s="32">
        <v>0.13</v>
      </c>
      <c r="I187" s="109">
        <v>82.7</v>
      </c>
      <c r="J187" s="109">
        <v>9.7000000000000011</v>
      </c>
      <c r="K187" s="155">
        <f>IF(OR(ISBLANK(I187),ISBLANK(J187)),"",(J187/I187))</f>
        <v>0.11729141475211609</v>
      </c>
      <c r="L187" s="208" t="str">
        <f>IF(K187="","",IF(K187&gt;=H187,"Yes","No"))</f>
        <v>No</v>
      </c>
      <c r="M187" s="218" t="str">
        <f>IF(OR(ISBLANK(I187),ISBLANK(J187)),"",IF(L187="No", "TJ status removed",IF(K187&gt;0.34, K187 *1.15, K187+0.05)))</f>
        <v>TJ status removed</v>
      </c>
      <c r="N187" s="109">
        <v>0.42</v>
      </c>
      <c r="O187" s="109">
        <v>70</v>
      </c>
      <c r="P187" s="109">
        <v>0.48</v>
      </c>
      <c r="Q187" s="109">
        <v>523</v>
      </c>
      <c r="R187" s="2"/>
    </row>
    <row r="188" spans="1:18" ht="15.75" customHeight="1">
      <c r="A188" s="2">
        <v>432</v>
      </c>
      <c r="B188" s="81" t="s">
        <v>270</v>
      </c>
      <c r="C188" s="81" t="s">
        <v>340</v>
      </c>
      <c r="D188" s="109" t="s">
        <v>341</v>
      </c>
      <c r="E188" s="31">
        <v>36</v>
      </c>
      <c r="F188" s="31">
        <v>2</v>
      </c>
      <c r="G188" s="150">
        <f>F188/E188</f>
        <v>5.5555555555555552E-2</v>
      </c>
      <c r="H188" s="32">
        <v>0.11</v>
      </c>
      <c r="I188" s="109">
        <v>30.3</v>
      </c>
      <c r="J188" s="109">
        <v>3.3000000000000003</v>
      </c>
      <c r="K188" s="155">
        <f>IF(OR(ISBLANK(I188),ISBLANK(J188)),"",(J188/I188))</f>
        <v>0.10891089108910891</v>
      </c>
      <c r="L188" s="208" t="str">
        <f>IF(K188="","",IF(K188&gt;=H188,"Yes","No"))</f>
        <v>No</v>
      </c>
      <c r="M188" s="218" t="str">
        <f>IF(OR(ISBLANK(I188),ISBLANK(J188)),"",IF(L188="No", "TJ status removed",IF(K188&gt;0.34, K188 *1.15, K188+0.05)))</f>
        <v>TJ status removed</v>
      </c>
      <c r="N188" s="109">
        <v>0.1</v>
      </c>
      <c r="O188" s="109">
        <v>90</v>
      </c>
      <c r="P188" s="109">
        <v>0</v>
      </c>
      <c r="Q188" s="109">
        <v>150</v>
      </c>
      <c r="R188" s="2"/>
    </row>
    <row r="189" spans="1:18" ht="15.75" customHeight="1">
      <c r="A189" s="2">
        <v>127</v>
      </c>
      <c r="B189" s="81" t="s">
        <v>270</v>
      </c>
      <c r="C189" s="81" t="s">
        <v>342</v>
      </c>
      <c r="D189" s="109" t="s">
        <v>343</v>
      </c>
      <c r="E189" s="31">
        <v>109</v>
      </c>
      <c r="F189" s="31">
        <v>3</v>
      </c>
      <c r="G189" s="150">
        <f>F189/E189</f>
        <v>2.7522935779816515E-2</v>
      </c>
      <c r="H189" s="32">
        <v>0.12</v>
      </c>
      <c r="I189" s="109">
        <v>108</v>
      </c>
      <c r="J189" s="109">
        <v>9.3000000000000007</v>
      </c>
      <c r="K189" s="155">
        <f>IF(OR(ISBLANK(I189),ISBLANK(J189)),"",(J189/I189))</f>
        <v>8.6111111111111124E-2</v>
      </c>
      <c r="L189" s="208" t="str">
        <f>IF(K189="","",IF(K189&gt;=H189,"Yes","No"))</f>
        <v>No</v>
      </c>
      <c r="M189" s="218" t="str">
        <f>IF(OR(ISBLANK(I189),ISBLANK(J189)),"",IF(L189="No", "TJ status removed",IF(K189&gt;0.34, K189 *1.15, K189+0.05)))</f>
        <v>TJ status removed</v>
      </c>
      <c r="N189" s="109">
        <v>0.13</v>
      </c>
      <c r="O189" s="109">
        <v>60</v>
      </c>
      <c r="P189" s="109">
        <v>0.43</v>
      </c>
      <c r="Q189" s="109">
        <v>100</v>
      </c>
      <c r="R189" s="2"/>
    </row>
    <row r="190" spans="1:18" ht="15.75" customHeight="1">
      <c r="A190" s="2">
        <v>43615</v>
      </c>
      <c r="B190" s="81" t="s">
        <v>270</v>
      </c>
      <c r="C190" s="81" t="s">
        <v>344</v>
      </c>
      <c r="D190" s="109" t="s">
        <v>345</v>
      </c>
      <c r="E190" s="31">
        <v>36</v>
      </c>
      <c r="F190" s="31">
        <v>6</v>
      </c>
      <c r="G190" s="150">
        <f>F190/E190</f>
        <v>0.16666666666666666</v>
      </c>
      <c r="H190" s="32">
        <v>0.22</v>
      </c>
      <c r="I190" s="109">
        <v>39.300000000000004</v>
      </c>
      <c r="J190" s="109">
        <v>12</v>
      </c>
      <c r="K190" s="155">
        <f>IF(OR(ISBLANK(I190),ISBLANK(J190)),"",(J190/I190))</f>
        <v>0.30534351145038163</v>
      </c>
      <c r="L190" s="208" t="str">
        <f>IF(K190="","",IF(K190&gt;=H190,"Yes","No"))</f>
        <v>Yes</v>
      </c>
      <c r="M190" s="218">
        <f>IF(OR(ISBLANK(I190),ISBLANK(J190)),"",IF(L190="No", "TJ status removed",IF(K190&gt;0.34, K190 *1.15, K190+0.05)))</f>
        <v>0.35534351145038162</v>
      </c>
      <c r="N190" s="109">
        <v>0.2</v>
      </c>
      <c r="O190" s="109">
        <v>402</v>
      </c>
      <c r="P190" s="109">
        <v>0.28999999999999998</v>
      </c>
      <c r="Q190" s="109">
        <v>727</v>
      </c>
      <c r="R190" s="2"/>
    </row>
    <row r="191" spans="1:18" ht="15.75" customHeight="1">
      <c r="A191" s="2">
        <v>10994</v>
      </c>
      <c r="B191" s="81" t="s">
        <v>270</v>
      </c>
      <c r="C191" s="81" t="s">
        <v>346</v>
      </c>
      <c r="D191" s="109" t="s">
        <v>347</v>
      </c>
      <c r="E191" s="31">
        <v>23</v>
      </c>
      <c r="F191" s="31">
        <v>5</v>
      </c>
      <c r="G191" s="150">
        <f>F191/E191</f>
        <v>0.21739130434782608</v>
      </c>
      <c r="H191" s="32">
        <v>0.27</v>
      </c>
      <c r="I191" s="109">
        <v>24.700000000000003</v>
      </c>
      <c r="J191" s="109">
        <v>8</v>
      </c>
      <c r="K191" s="155">
        <f>IF(OR(ISBLANK(I191),ISBLANK(J191)),"",(J191/I191))</f>
        <v>0.32388663967611331</v>
      </c>
      <c r="L191" s="208" t="str">
        <f>IF(K191="","",IF(K191&gt;=H191,"Yes","No"))</f>
        <v>Yes</v>
      </c>
      <c r="M191" s="218">
        <f>IF(OR(ISBLANK(I191),ISBLANK(J191)),"",IF(L191="No", "TJ status removed",IF(K191&gt;0.34, K191 *1.15, K191+0.05)))</f>
        <v>0.3738866396761133</v>
      </c>
      <c r="N191" s="109">
        <v>0.77</v>
      </c>
      <c r="O191" s="109">
        <v>243</v>
      </c>
      <c r="P191" s="109">
        <v>0.5</v>
      </c>
      <c r="Q191" s="109">
        <v>713</v>
      </c>
      <c r="R191" s="2"/>
    </row>
    <row r="192" spans="1:18" ht="15.75" customHeight="1">
      <c r="A192" s="2">
        <v>10334</v>
      </c>
      <c r="B192" s="81" t="s">
        <v>270</v>
      </c>
      <c r="C192" s="81" t="s">
        <v>348</v>
      </c>
      <c r="D192" s="109" t="s">
        <v>349</v>
      </c>
      <c r="E192" s="31">
        <v>53</v>
      </c>
      <c r="F192" s="31">
        <v>12</v>
      </c>
      <c r="G192" s="150">
        <f>F192/E192</f>
        <v>0.22641509433962265</v>
      </c>
      <c r="H192" s="32">
        <v>0.28000000000000003</v>
      </c>
      <c r="I192" s="109">
        <v>46</v>
      </c>
      <c r="J192" s="109">
        <v>16</v>
      </c>
      <c r="K192" s="155">
        <f>IF(OR(ISBLANK(I192),ISBLANK(J192)),"",(J192/I192))</f>
        <v>0.34782608695652173</v>
      </c>
      <c r="L192" s="208" t="str">
        <f>IF(K192="","",IF(K192&gt;=H192,"Yes","No"))</f>
        <v>Yes</v>
      </c>
      <c r="M192" s="218">
        <f>IF(OR(ISBLANK(I192),ISBLANK(J192)),"",IF(L192="No", "TJ status removed",IF(K192&gt;0.34, K192 *1.15, K192+0.05)))</f>
        <v>0.39999999999999997</v>
      </c>
      <c r="N192" s="109">
        <v>0.24</v>
      </c>
      <c r="O192" s="109">
        <v>130</v>
      </c>
      <c r="P192" s="109">
        <v>0.92</v>
      </c>
      <c r="Q192" s="109">
        <v>627</v>
      </c>
      <c r="R192" s="2"/>
    </row>
    <row r="193" spans="1:18" ht="15.75" customHeight="1">
      <c r="A193" s="2">
        <v>42454</v>
      </c>
      <c r="B193" s="81" t="s">
        <v>270</v>
      </c>
      <c r="C193" s="81" t="s">
        <v>350</v>
      </c>
      <c r="D193" s="109" t="s">
        <v>351</v>
      </c>
      <c r="E193" s="31">
        <v>9</v>
      </c>
      <c r="F193" s="31">
        <v>2</v>
      </c>
      <c r="G193" s="150">
        <f>F193/E193</f>
        <v>0.22222222222222221</v>
      </c>
      <c r="H193" s="32">
        <v>0.27</v>
      </c>
      <c r="I193" s="109">
        <v>10.700000000000001</v>
      </c>
      <c r="J193" s="109">
        <v>4</v>
      </c>
      <c r="K193" s="155">
        <f>IF(OR(ISBLANK(I193),ISBLANK(J193)),"",(J193/I193))</f>
        <v>0.37383177570093457</v>
      </c>
      <c r="L193" s="208" t="str">
        <f>IF(K193="","",IF(K193&gt;=H193,"Yes","No"))</f>
        <v>Yes</v>
      </c>
      <c r="M193" s="218">
        <f>IF(OR(ISBLANK(I193),ISBLANK(J193)),"",IF(L193="No", "TJ status removed",IF(K193&gt;0.34, K193 *1.15, K193+0.05)))</f>
        <v>0.4299065420560747</v>
      </c>
      <c r="N193" s="109">
        <v>0</v>
      </c>
      <c r="O193" s="109">
        <v>45</v>
      </c>
      <c r="P193" s="109">
        <v>0</v>
      </c>
      <c r="Q193" s="109">
        <v>272</v>
      </c>
      <c r="R193" s="2"/>
    </row>
    <row r="194" spans="1:18" ht="15.75" customHeight="1">
      <c r="A194" s="2">
        <v>11238</v>
      </c>
      <c r="B194" s="81" t="s">
        <v>270</v>
      </c>
      <c r="C194" s="81" t="s">
        <v>352</v>
      </c>
      <c r="D194" s="109" t="s">
        <v>353</v>
      </c>
      <c r="E194" s="31">
        <v>75</v>
      </c>
      <c r="F194" s="31">
        <v>13</v>
      </c>
      <c r="G194" s="150">
        <f>F194/E194</f>
        <v>0.17333333333333334</v>
      </c>
      <c r="H194" s="32">
        <v>0.22</v>
      </c>
      <c r="I194" s="109">
        <v>70.3</v>
      </c>
      <c r="J194" s="109">
        <v>17.7</v>
      </c>
      <c r="K194" s="155">
        <f>IF(OR(ISBLANK(I194),ISBLANK(J194)),"",(J194/I194))</f>
        <v>0.25177809388335703</v>
      </c>
      <c r="L194" s="208" t="str">
        <f>IF(K194="","",IF(K194&gt;=H194,"Yes","No"))</f>
        <v>Yes</v>
      </c>
      <c r="M194" s="218">
        <f>IF(OR(ISBLANK(I194),ISBLANK(J194)),"",IF(L194="No", "TJ status removed",IF(K194&gt;0.34, K194 *1.15, K194+0.05)))</f>
        <v>0.30177809388335702</v>
      </c>
      <c r="N194" s="109">
        <v>0.37</v>
      </c>
      <c r="O194" s="109">
        <v>118</v>
      </c>
      <c r="P194" s="109">
        <v>0.91</v>
      </c>
      <c r="Q194" s="109">
        <v>421</v>
      </c>
      <c r="R194" s="2"/>
    </row>
    <row r="195" spans="1:18" ht="15.75" customHeight="1">
      <c r="A195" s="2">
        <v>10689</v>
      </c>
      <c r="B195" s="81" t="s">
        <v>270</v>
      </c>
      <c r="C195" s="81" t="s">
        <v>354</v>
      </c>
      <c r="D195" s="109" t="s">
        <v>355</v>
      </c>
      <c r="E195" s="31">
        <v>14</v>
      </c>
      <c r="F195" s="109">
        <v>4</v>
      </c>
      <c r="G195" s="150">
        <f>F195/E195</f>
        <v>0.2857142857142857</v>
      </c>
      <c r="H195" s="32">
        <v>0.34</v>
      </c>
      <c r="I195" s="109">
        <v>13.3</v>
      </c>
      <c r="J195" s="109">
        <v>7.3000000000000007</v>
      </c>
      <c r="K195" s="155">
        <f>IF(OR(ISBLANK(I195),ISBLANK(J195)),"",(J195/I195))</f>
        <v>0.54887218045112784</v>
      </c>
      <c r="L195" s="208" t="str">
        <f>IF(K195="","",IF(K195&gt;=H195,"Yes","No"))</f>
        <v>Yes</v>
      </c>
      <c r="M195" s="218">
        <f>IF(OR(ISBLANK(I195),ISBLANK(J195)),"",IF(L195="No", "TJ status removed",IF(K195&gt;0.34, K195 *1.15, K195+0.05)))</f>
        <v>0.63120300751879699</v>
      </c>
      <c r="N195" s="109">
        <v>0.17</v>
      </c>
      <c r="O195" s="109">
        <v>77</v>
      </c>
      <c r="P195" s="109">
        <v>0</v>
      </c>
      <c r="Q195" s="109">
        <v>465</v>
      </c>
      <c r="R195" s="2"/>
    </row>
    <row r="196" spans="1:18" ht="15.75" customHeight="1">
      <c r="A196" s="2">
        <v>28</v>
      </c>
      <c r="B196" s="81" t="s">
        <v>270</v>
      </c>
      <c r="C196" s="81" t="s">
        <v>356</v>
      </c>
      <c r="D196" s="109" t="s">
        <v>357</v>
      </c>
      <c r="E196" s="31">
        <v>52</v>
      </c>
      <c r="F196" s="31">
        <v>10</v>
      </c>
      <c r="G196" s="150">
        <f>F196/E196</f>
        <v>0.19230769230769232</v>
      </c>
      <c r="H196" s="32">
        <v>0.24</v>
      </c>
      <c r="I196" s="109">
        <v>50.7</v>
      </c>
      <c r="J196" s="109">
        <v>18.3</v>
      </c>
      <c r="K196" s="155">
        <f>IF(OR(ISBLANK(I196),ISBLANK(J196)),"",(J196/I196))</f>
        <v>0.36094674556213019</v>
      </c>
      <c r="L196" s="208" t="str">
        <f>IF(K196="","",IF(K196&gt;=H196,"Yes","No"))</f>
        <v>Yes</v>
      </c>
      <c r="M196" s="218">
        <f>IF(OR(ISBLANK(I196),ISBLANK(J196)),"",IF(L196="No", "TJ status removed",IF(K196&gt;0.34, K196 *1.15, K196+0.05)))</f>
        <v>0.41508875739644968</v>
      </c>
      <c r="N196" s="109">
        <v>0.14000000000000001</v>
      </c>
      <c r="O196" s="109">
        <v>100</v>
      </c>
      <c r="P196" s="109">
        <v>0.38</v>
      </c>
      <c r="Q196" s="109">
        <v>391</v>
      </c>
      <c r="R196" s="2"/>
    </row>
    <row r="197" spans="1:18" ht="15.75" customHeight="1">
      <c r="A197" s="2">
        <v>40926</v>
      </c>
      <c r="B197" s="81" t="s">
        <v>270</v>
      </c>
      <c r="C197" s="81" t="s">
        <v>358</v>
      </c>
      <c r="D197" s="109" t="s">
        <v>359</v>
      </c>
      <c r="E197" s="31">
        <v>54</v>
      </c>
      <c r="F197" s="31">
        <v>8</v>
      </c>
      <c r="G197" s="150">
        <f>F197/E197</f>
        <v>0.14814814814814814</v>
      </c>
      <c r="H197" s="32">
        <v>0.24</v>
      </c>
      <c r="I197" s="109">
        <v>59.7</v>
      </c>
      <c r="J197" s="109">
        <v>13.700000000000001</v>
      </c>
      <c r="K197" s="155">
        <f>IF(OR(ISBLANK(I197),ISBLANK(J197)),"",(J197/I197))</f>
        <v>0.22948073701842547</v>
      </c>
      <c r="L197" s="208" t="str">
        <f>IF(K197="","",IF(K197&gt;=H197,"Yes","No"))</f>
        <v>No</v>
      </c>
      <c r="M197" s="218" t="str">
        <f>IF(OR(ISBLANK(I197),ISBLANK(J197)),"",IF(L197="No", "TJ status removed",IF(K197&gt;0.34, K197 *1.15, K197+0.05)))</f>
        <v>TJ status removed</v>
      </c>
      <c r="N197" s="109">
        <v>0.19</v>
      </c>
      <c r="O197" s="109">
        <v>68</v>
      </c>
      <c r="P197" s="109">
        <v>0.70000000000000007</v>
      </c>
      <c r="Q197" s="109">
        <v>179</v>
      </c>
      <c r="R197" s="2"/>
    </row>
    <row r="198" spans="1:18" ht="15.75" customHeight="1">
      <c r="A198" s="2">
        <v>41435</v>
      </c>
      <c r="B198" s="81" t="s">
        <v>270</v>
      </c>
      <c r="C198" s="81" t="s">
        <v>360</v>
      </c>
      <c r="D198" s="109" t="s">
        <v>361</v>
      </c>
      <c r="E198" s="31">
        <v>369</v>
      </c>
      <c r="F198" s="31">
        <v>26</v>
      </c>
      <c r="G198" s="150">
        <f>F198/E198</f>
        <v>7.0460704607046065E-2</v>
      </c>
      <c r="H198" s="32">
        <v>0.14000000000000001</v>
      </c>
      <c r="I198" s="109">
        <v>390</v>
      </c>
      <c r="J198" s="109">
        <v>41.300000000000004</v>
      </c>
      <c r="K198" s="155">
        <f>IF(OR(ISBLANK(I198),ISBLANK(J198)),"",(J198/I198))</f>
        <v>0.1058974358974359</v>
      </c>
      <c r="L198" s="208" t="str">
        <f>IF(K198="","",IF(K198&gt;=H198,"Yes","No"))</f>
        <v>No</v>
      </c>
      <c r="M198" s="218" t="str">
        <f>IF(OR(ISBLANK(I198),ISBLANK(J198)),"",IF(L198="No", "TJ status removed",IF(K198&gt;0.34, K198 *1.15, K198+0.05)))</f>
        <v>TJ status removed</v>
      </c>
      <c r="N198" s="109">
        <v>0.28999999999999998</v>
      </c>
      <c r="O198" s="109">
        <v>70</v>
      </c>
      <c r="P198" s="109">
        <v>0.39</v>
      </c>
      <c r="Q198" s="109">
        <v>249</v>
      </c>
      <c r="R198" s="2"/>
    </row>
    <row r="199" spans="1:18" ht="15.75" customHeight="1">
      <c r="A199" s="2">
        <v>41287</v>
      </c>
      <c r="B199" s="81" t="s">
        <v>270</v>
      </c>
      <c r="C199" s="81" t="s">
        <v>362</v>
      </c>
      <c r="D199" s="109" t="s">
        <v>363</v>
      </c>
      <c r="E199" s="31">
        <v>111</v>
      </c>
      <c r="F199" s="31">
        <v>1</v>
      </c>
      <c r="G199" s="150">
        <f>F199/E199</f>
        <v>9.0090090090090089E-3</v>
      </c>
      <c r="H199" s="32">
        <v>0.1</v>
      </c>
      <c r="I199" s="109">
        <v>136</v>
      </c>
      <c r="J199" s="109">
        <v>4.3</v>
      </c>
      <c r="K199" s="155">
        <f>IF(OR(ISBLANK(I199),ISBLANK(J199)),"",(J199/I199))</f>
        <v>3.1617647058823528E-2</v>
      </c>
      <c r="L199" s="208" t="str">
        <f>IF(K199="","",IF(K199&gt;=H199,"Yes","No"))</f>
        <v>No</v>
      </c>
      <c r="M199" s="218" t="str">
        <f>IF(OR(ISBLANK(I199),ISBLANK(J199)),"",IF(L199="No", "TJ status removed",IF(K199&gt;0.34, K199 *1.15, K199+0.05)))</f>
        <v>TJ status removed</v>
      </c>
      <c r="N199" s="109">
        <v>0.01</v>
      </c>
      <c r="O199" s="109">
        <v>64</v>
      </c>
      <c r="P199" s="109">
        <v>0</v>
      </c>
      <c r="Q199" s="109">
        <v>236</v>
      </c>
      <c r="R199" s="2"/>
    </row>
    <row r="200" spans="1:18" ht="15.75" customHeight="1">
      <c r="A200" s="2">
        <v>10182</v>
      </c>
      <c r="B200" s="81" t="s">
        <v>270</v>
      </c>
      <c r="C200" s="81" t="s">
        <v>364</v>
      </c>
      <c r="D200" s="109" t="s">
        <v>365</v>
      </c>
      <c r="E200" s="31">
        <v>36</v>
      </c>
      <c r="F200" s="31">
        <v>3</v>
      </c>
      <c r="G200" s="150">
        <f>F200/E200</f>
        <v>8.3333333333333329E-2</v>
      </c>
      <c r="H200" s="32">
        <v>0.17</v>
      </c>
      <c r="I200" s="109">
        <v>27.900000000000002</v>
      </c>
      <c r="J200" s="109">
        <v>2.9000000000000004</v>
      </c>
      <c r="K200" s="155">
        <f>IF(OR(ISBLANK(I200),ISBLANK(J200)),"",(J200/I200))</f>
        <v>0.10394265232974911</v>
      </c>
      <c r="L200" s="208" t="str">
        <f>IF(K200="","",IF(K200&gt;=H200,"Yes","No"))</f>
        <v>No</v>
      </c>
      <c r="M200" s="218" t="str">
        <f>IF(OR(ISBLANK(I200),ISBLANK(J200)),"",IF(L200="No", "TJ status removed",IF(K200&gt;0.34, K200 *1.15, K200+0.05)))</f>
        <v>TJ status removed</v>
      </c>
      <c r="N200" s="109">
        <v>0.3</v>
      </c>
      <c r="O200" s="109">
        <v>144</v>
      </c>
      <c r="P200" s="109">
        <v>1.33</v>
      </c>
      <c r="Q200" s="109">
        <v>285</v>
      </c>
      <c r="R200" s="2"/>
    </row>
    <row r="201" spans="1:18" ht="15.75" customHeight="1">
      <c r="A201" s="2">
        <v>40300</v>
      </c>
      <c r="B201" s="81" t="s">
        <v>270</v>
      </c>
      <c r="C201" s="81" t="s">
        <v>366</v>
      </c>
      <c r="D201" s="109" t="s">
        <v>367</v>
      </c>
      <c r="E201" s="31">
        <v>86</v>
      </c>
      <c r="F201" s="31">
        <v>13</v>
      </c>
      <c r="G201" s="150">
        <f>F201/E201</f>
        <v>0.15116279069767441</v>
      </c>
      <c r="H201" s="32">
        <v>0.22</v>
      </c>
      <c r="I201" s="109">
        <v>92</v>
      </c>
      <c r="J201" s="109">
        <v>15</v>
      </c>
      <c r="K201" s="155">
        <f>IF(OR(ISBLANK(I201),ISBLANK(J201)),"",(J201/I201))</f>
        <v>0.16304347826086957</v>
      </c>
      <c r="L201" s="208" t="str">
        <f>IF(K201="","",IF(K201&gt;=H201,"Yes","No"))</f>
        <v>No</v>
      </c>
      <c r="M201" s="218" t="str">
        <f>IF(OR(ISBLANK(I201),ISBLANK(J201)),"",IF(L201="No", "TJ status removed",IF(K201&gt;0.34, K201 *1.15, K201+0.05)))</f>
        <v>TJ status removed</v>
      </c>
      <c r="N201" s="109">
        <v>0.43</v>
      </c>
      <c r="O201" s="109">
        <v>166</v>
      </c>
      <c r="P201" s="109">
        <v>1.17</v>
      </c>
      <c r="Q201" s="109">
        <v>490</v>
      </c>
      <c r="R201" s="2"/>
    </row>
    <row r="202" spans="1:18" ht="15.75" customHeight="1">
      <c r="A202" s="2">
        <v>10875</v>
      </c>
      <c r="B202" s="81" t="s">
        <v>270</v>
      </c>
      <c r="C202" s="81" t="s">
        <v>368</v>
      </c>
      <c r="D202" s="109" t="s">
        <v>369</v>
      </c>
      <c r="E202" s="31">
        <v>50</v>
      </c>
      <c r="F202" s="31">
        <v>6</v>
      </c>
      <c r="G202" s="150">
        <f>F202/E202</f>
        <v>0.12</v>
      </c>
      <c r="H202" s="32">
        <v>0.17</v>
      </c>
      <c r="I202" s="109">
        <v>49.7</v>
      </c>
      <c r="J202" s="109">
        <v>11</v>
      </c>
      <c r="K202" s="155">
        <f>IF(OR(ISBLANK(I202),ISBLANK(J202)),"",(J202/I202))</f>
        <v>0.22132796780684103</v>
      </c>
      <c r="L202" s="208" t="str">
        <f>IF(K202="","",IF(K202&gt;=H202,"Yes","No"))</f>
        <v>Yes</v>
      </c>
      <c r="M202" s="218">
        <f>IF(OR(ISBLANK(I202),ISBLANK(J202)),"",IF(L202="No", "TJ status removed",IF(K202&gt;0.34, K202 *1.15, K202+0.05)))</f>
        <v>0.27132796780684104</v>
      </c>
      <c r="N202" s="109">
        <v>0.26</v>
      </c>
      <c r="O202" s="109">
        <v>43</v>
      </c>
      <c r="P202" s="109">
        <v>0.47000000000000003</v>
      </c>
      <c r="Q202" s="109">
        <v>118</v>
      </c>
      <c r="R202" s="2"/>
    </row>
    <row r="203" spans="1:18" ht="15.75" customHeight="1">
      <c r="A203" s="2">
        <v>415</v>
      </c>
      <c r="B203" s="81" t="s">
        <v>270</v>
      </c>
      <c r="C203" s="81" t="s">
        <v>370</v>
      </c>
      <c r="D203" s="109" t="s">
        <v>371</v>
      </c>
      <c r="E203" s="31">
        <v>37</v>
      </c>
      <c r="F203" s="31">
        <v>7</v>
      </c>
      <c r="G203" s="150">
        <f>F203/E203</f>
        <v>0.1891891891891892</v>
      </c>
      <c r="H203" s="32">
        <v>0.24</v>
      </c>
      <c r="I203" s="109">
        <v>37.300000000000004</v>
      </c>
      <c r="J203" s="109">
        <v>14.700000000000001</v>
      </c>
      <c r="K203" s="155">
        <f>IF(OR(ISBLANK(I203),ISBLANK(J203)),"",(J203/I203))</f>
        <v>0.3941018766756032</v>
      </c>
      <c r="L203" s="208" t="str">
        <f>IF(K203="","",IF(K203&gt;=H203,"Yes","No"))</f>
        <v>Yes</v>
      </c>
      <c r="M203" s="218">
        <f>IF(OR(ISBLANK(I203),ISBLANK(J203)),"",IF(L203="No", "TJ status removed",IF(K203&gt;0.34, K203 *1.15, K203+0.05)))</f>
        <v>0.45321715817694364</v>
      </c>
      <c r="N203" s="109">
        <v>0.11</v>
      </c>
      <c r="O203" s="109">
        <v>129</v>
      </c>
      <c r="P203" s="109">
        <v>0.46</v>
      </c>
      <c r="Q203" s="109">
        <v>787</v>
      </c>
      <c r="R203" s="2"/>
    </row>
    <row r="204" spans="1:18" ht="15.75" customHeight="1">
      <c r="A204" s="2">
        <v>23</v>
      </c>
      <c r="B204" s="81" t="s">
        <v>270</v>
      </c>
      <c r="C204" s="81" t="s">
        <v>372</v>
      </c>
      <c r="D204" s="109" t="s">
        <v>373</v>
      </c>
      <c r="E204" s="128">
        <v>47</v>
      </c>
      <c r="F204" s="128">
        <v>10</v>
      </c>
      <c r="G204" s="150">
        <f>F204/E204</f>
        <v>0.21276595744680851</v>
      </c>
      <c r="H204" s="177">
        <v>0.26</v>
      </c>
      <c r="I204" s="109">
        <v>42</v>
      </c>
      <c r="J204" s="109">
        <v>16</v>
      </c>
      <c r="K204" s="155">
        <f>IF(OR(ISBLANK(I204),ISBLANK(J204)),"",(J204/I204))</f>
        <v>0.38095238095238093</v>
      </c>
      <c r="L204" s="208" t="str">
        <f>IF(K204="","",IF(K204&gt;=H204,"Yes","No"))</f>
        <v>Yes</v>
      </c>
      <c r="M204" s="218">
        <f>IF(OR(ISBLANK(I204),ISBLANK(J204)),"",IF(L204="No", "TJ status removed",IF(K204&gt;0.34, K204 *1.15, K204+0.05)))</f>
        <v>0.43809523809523804</v>
      </c>
      <c r="N204" s="109">
        <v>0.06</v>
      </c>
      <c r="O204" s="109">
        <v>95</v>
      </c>
      <c r="P204" s="109">
        <v>0.1</v>
      </c>
      <c r="Q204" s="109">
        <v>413</v>
      </c>
      <c r="R204" s="2"/>
    </row>
    <row r="205" spans="1:18" ht="15.75" customHeight="1">
      <c r="A205" s="2">
        <v>13437</v>
      </c>
      <c r="B205" s="81" t="s">
        <v>270</v>
      </c>
      <c r="C205" s="81" t="s">
        <v>374</v>
      </c>
      <c r="D205" s="109" t="s">
        <v>375</v>
      </c>
      <c r="E205" s="128">
        <v>27</v>
      </c>
      <c r="F205" s="128">
        <v>4</v>
      </c>
      <c r="G205" s="150">
        <f>F205/E205</f>
        <v>0.14814814814814814</v>
      </c>
      <c r="H205" s="177">
        <v>0.2</v>
      </c>
      <c r="I205" s="109">
        <v>25.5</v>
      </c>
      <c r="J205" s="109">
        <v>4.5</v>
      </c>
      <c r="K205" s="155">
        <f>IF(OR(ISBLANK(I205),ISBLANK(J205)),"",(J205/I205))</f>
        <v>0.17647058823529413</v>
      </c>
      <c r="L205" s="208" t="str">
        <f>IF(K205="","",IF(K205&gt;=H205,"Yes","No"))</f>
        <v>No</v>
      </c>
      <c r="M205" s="218" t="str">
        <f>IF(OR(ISBLANK(I205),ISBLANK(J205)),"",IF(L205="No", "TJ status removed",IF(K205&gt;0.34, K205 *1.15, K205+0.05)))</f>
        <v>TJ status removed</v>
      </c>
      <c r="N205" s="109">
        <v>0</v>
      </c>
      <c r="O205" s="109">
        <v>51</v>
      </c>
      <c r="P205" s="109">
        <v>0.73</v>
      </c>
      <c r="Q205" s="109">
        <v>189</v>
      </c>
      <c r="R205" s="2"/>
    </row>
    <row r="206" spans="1:18" ht="15.75" customHeight="1">
      <c r="A206" s="2">
        <v>11409</v>
      </c>
      <c r="B206" s="81" t="s">
        <v>270</v>
      </c>
      <c r="C206" s="81" t="s">
        <v>376</v>
      </c>
      <c r="D206" s="109" t="s">
        <v>377</v>
      </c>
      <c r="E206" s="128">
        <v>142</v>
      </c>
      <c r="F206" s="128">
        <v>14</v>
      </c>
      <c r="G206" s="150">
        <f>F206/E206</f>
        <v>9.8591549295774641E-2</v>
      </c>
      <c r="H206" s="177">
        <v>0.15</v>
      </c>
      <c r="I206" s="109">
        <v>146.70000000000002</v>
      </c>
      <c r="J206" s="109">
        <v>31</v>
      </c>
      <c r="K206" s="155">
        <f>IF(OR(ISBLANK(I206),ISBLANK(J206)),"",(J206/I206))</f>
        <v>0.21131561008861621</v>
      </c>
      <c r="L206" s="208" t="str">
        <f>IF(K206="","",IF(K206&gt;=H206,"Yes","No"))</f>
        <v>Yes</v>
      </c>
      <c r="M206" s="218">
        <f>IF(OR(ISBLANK(I206),ISBLANK(J206)),"",IF(L206="No", "TJ status removed",IF(K206&gt;0.34, K206 *1.15, K206+0.05)))</f>
        <v>0.2613156100886162</v>
      </c>
      <c r="N206" s="109">
        <v>0.83000000000000007</v>
      </c>
      <c r="O206" s="109">
        <v>178</v>
      </c>
      <c r="P206" s="109">
        <v>1.73</v>
      </c>
      <c r="Q206" s="109">
        <v>513</v>
      </c>
      <c r="R206" s="2"/>
    </row>
    <row r="207" spans="1:18" ht="15.75" customHeight="1">
      <c r="A207" s="2">
        <v>10336</v>
      </c>
      <c r="B207" s="81" t="s">
        <v>270</v>
      </c>
      <c r="C207" s="81" t="s">
        <v>378</v>
      </c>
      <c r="D207" s="109" t="s">
        <v>379</v>
      </c>
      <c r="E207" s="128">
        <v>37</v>
      </c>
      <c r="F207" s="128">
        <v>3</v>
      </c>
      <c r="G207" s="150">
        <f>F207/E207</f>
        <v>8.1081081081081086E-2</v>
      </c>
      <c r="H207" s="177">
        <v>0.13</v>
      </c>
      <c r="I207" s="109">
        <v>29.3</v>
      </c>
      <c r="J207" s="109">
        <v>5.7</v>
      </c>
      <c r="K207" s="155">
        <f>IF(OR(ISBLANK(I207),ISBLANK(J207)),"",(J207/I207))</f>
        <v>0.19453924914675769</v>
      </c>
      <c r="L207" s="208" t="str">
        <f>IF(K207="","",IF(K207&gt;=H207,"Yes","No"))</f>
        <v>Yes</v>
      </c>
      <c r="M207" s="218">
        <f>IF(OR(ISBLANK(I207),ISBLANK(J207)),"",IF(L207="No", "TJ status removed",IF(K207&gt;0.34, K207 *1.15, K207+0.05)))</f>
        <v>0.24453924914675768</v>
      </c>
      <c r="N207" s="109">
        <v>0.05</v>
      </c>
      <c r="O207" s="109">
        <v>53</v>
      </c>
      <c r="P207" s="109">
        <v>0.11</v>
      </c>
      <c r="Q207" s="109">
        <v>157</v>
      </c>
      <c r="R207" s="2"/>
    </row>
    <row r="208" spans="1:18" ht="15.75" customHeight="1">
      <c r="A208" s="2">
        <v>40336</v>
      </c>
      <c r="B208" s="81" t="s">
        <v>270</v>
      </c>
      <c r="C208" s="81" t="s">
        <v>380</v>
      </c>
      <c r="D208" s="109" t="s">
        <v>381</v>
      </c>
      <c r="E208" s="128">
        <v>173</v>
      </c>
      <c r="F208" s="128">
        <v>56</v>
      </c>
      <c r="G208" s="150">
        <f>F208/E208</f>
        <v>0.32369942196531792</v>
      </c>
      <c r="H208" s="177">
        <v>0.37</v>
      </c>
      <c r="I208" s="109">
        <v>289.3</v>
      </c>
      <c r="J208" s="109">
        <v>135</v>
      </c>
      <c r="K208" s="155">
        <f>IF(OR(ISBLANK(I208),ISBLANK(J208)),"",(J208/I208))</f>
        <v>0.46664362253715863</v>
      </c>
      <c r="L208" s="208" t="str">
        <f>IF(K208="","",IF(K208&gt;=H208,"Yes","No"))</f>
        <v>Yes</v>
      </c>
      <c r="M208" s="218">
        <f>IF(OR(ISBLANK(I208),ISBLANK(J208)),"",IF(L208="No", "TJ status removed",IF(K208&gt;0.34, K208 *1.15, K208+0.05)))</f>
        <v>0.53664016591773234</v>
      </c>
      <c r="N208" s="109">
        <v>0.45</v>
      </c>
      <c r="O208" s="109">
        <v>118</v>
      </c>
      <c r="P208" s="109">
        <v>0.46</v>
      </c>
      <c r="Q208" s="109">
        <v>207</v>
      </c>
      <c r="R208" s="2"/>
    </row>
    <row r="209" spans="1:18" ht="15.75" customHeight="1">
      <c r="A209" s="2">
        <v>10584</v>
      </c>
      <c r="B209" s="81" t="s">
        <v>270</v>
      </c>
      <c r="C209" s="81" t="s">
        <v>382</v>
      </c>
      <c r="D209" s="109" t="s">
        <v>383</v>
      </c>
      <c r="E209" s="128">
        <v>11</v>
      </c>
      <c r="F209" s="128">
        <v>1</v>
      </c>
      <c r="G209" s="150">
        <f>F209/E209</f>
        <v>9.0909090909090912E-2</v>
      </c>
      <c r="H209" s="177">
        <v>0.14000000000000001</v>
      </c>
      <c r="I209" s="109">
        <v>13.3</v>
      </c>
      <c r="J209" s="109">
        <v>2.3000000000000003</v>
      </c>
      <c r="K209" s="155">
        <f>IF(OR(ISBLANK(I209),ISBLANK(J209)),"",(J209/I209))</f>
        <v>0.17293233082706769</v>
      </c>
      <c r="L209" s="208" t="str">
        <f>IF(K209="","",IF(K209&gt;=H209,"Yes","No"))</f>
        <v>Yes</v>
      </c>
      <c r="M209" s="218">
        <f>IF(OR(ISBLANK(I209),ISBLANK(J209)),"",IF(L209="No", "TJ status removed",IF(K209&gt;0.34, K209 *1.15, K209+0.05)))</f>
        <v>0.2229323308270677</v>
      </c>
      <c r="N209" s="109">
        <v>0.12</v>
      </c>
      <c r="O209" s="109">
        <v>109</v>
      </c>
      <c r="P209" s="109">
        <v>0</v>
      </c>
      <c r="Q209" s="109">
        <v>620</v>
      </c>
      <c r="R209" s="2"/>
    </row>
    <row r="210" spans="1:18" ht="15.75" customHeight="1">
      <c r="A210" s="2">
        <v>29</v>
      </c>
      <c r="B210" s="81" t="s">
        <v>270</v>
      </c>
      <c r="C210" s="81" t="s">
        <v>384</v>
      </c>
      <c r="D210" s="109" t="s">
        <v>385</v>
      </c>
      <c r="E210" s="128">
        <v>8</v>
      </c>
      <c r="F210" s="128">
        <v>1</v>
      </c>
      <c r="G210" s="150">
        <f>F210/E210</f>
        <v>0.125</v>
      </c>
      <c r="H210" s="177">
        <v>0.18</v>
      </c>
      <c r="I210" s="109">
        <v>7</v>
      </c>
      <c r="J210" s="109">
        <v>2</v>
      </c>
      <c r="K210" s="155">
        <f>IF(OR(ISBLANK(I210),ISBLANK(J210)),"",(J210/I210))</f>
        <v>0.2857142857142857</v>
      </c>
      <c r="L210" s="208" t="str">
        <f>IF(K210="","",IF(K210&gt;=H210,"Yes","No"))</f>
        <v>Yes</v>
      </c>
      <c r="M210" s="218">
        <f>IF(OR(ISBLANK(I210),ISBLANK(J210)),"",IF(L210="No", "TJ status removed",IF(K210&gt;0.34, K210 *1.15, K210+0.05)))</f>
        <v>0.33571428571428569</v>
      </c>
      <c r="N210" s="109">
        <v>0</v>
      </c>
      <c r="O210" s="109">
        <v>108</v>
      </c>
      <c r="P210" s="109">
        <v>0</v>
      </c>
      <c r="Q210" s="109">
        <v>349</v>
      </c>
      <c r="R210" s="2"/>
    </row>
    <row r="211" spans="1:18" ht="15.75" customHeight="1">
      <c r="A211" s="2">
        <v>11357</v>
      </c>
      <c r="B211" s="81" t="s">
        <v>270</v>
      </c>
      <c r="C211" s="81" t="s">
        <v>386</v>
      </c>
      <c r="D211" s="109" t="s">
        <v>387</v>
      </c>
      <c r="E211" s="128">
        <v>34</v>
      </c>
      <c r="F211" s="128">
        <v>1</v>
      </c>
      <c r="G211" s="150">
        <f>F211/E211</f>
        <v>2.9411764705882353E-2</v>
      </c>
      <c r="H211" s="177">
        <v>0.13</v>
      </c>
      <c r="I211" s="109">
        <v>37</v>
      </c>
      <c r="J211" s="109">
        <v>5</v>
      </c>
      <c r="K211" s="155">
        <f>IF(OR(ISBLANK(I211),ISBLANK(J211)),"",(J211/I211))</f>
        <v>0.13513513513513514</v>
      </c>
      <c r="L211" s="208" t="str">
        <f>IF(K211="","",IF(K211&gt;=H211,"Yes","No"))</f>
        <v>Yes</v>
      </c>
      <c r="M211" s="218">
        <f>IF(OR(ISBLANK(I211),ISBLANK(J211)),"",IF(L211="No", "TJ status removed",IF(K211&gt;0.34, K211 *1.15, K211+0.05)))</f>
        <v>0.18513513513513513</v>
      </c>
      <c r="N211" s="109">
        <v>0.16</v>
      </c>
      <c r="O211" s="109">
        <v>47</v>
      </c>
      <c r="P211" s="109">
        <v>0.94000000000000006</v>
      </c>
      <c r="Q211" s="109">
        <v>64</v>
      </c>
      <c r="R211" s="2"/>
    </row>
    <row r="212" spans="1:18" ht="15.75" customHeight="1">
      <c r="A212" s="2">
        <v>10928</v>
      </c>
      <c r="B212" s="81" t="s">
        <v>270</v>
      </c>
      <c r="C212" s="81" t="s">
        <v>388</v>
      </c>
      <c r="D212" s="109" t="s">
        <v>389</v>
      </c>
      <c r="E212" s="128">
        <v>33</v>
      </c>
      <c r="F212" s="128">
        <v>4</v>
      </c>
      <c r="G212" s="150">
        <f>F212/E212</f>
        <v>0.12121212121212122</v>
      </c>
      <c r="H212" s="177">
        <v>0.22</v>
      </c>
      <c r="I212" s="109">
        <v>32.700000000000003</v>
      </c>
      <c r="J212" s="109">
        <v>6</v>
      </c>
      <c r="K212" s="155">
        <f>IF(OR(ISBLANK(I212),ISBLANK(J212)),"",(J212/I212))</f>
        <v>0.18348623853211007</v>
      </c>
      <c r="L212" s="208" t="str">
        <f>IF(K212="","",IF(K212&gt;=H212,"Yes","No"))</f>
        <v>No</v>
      </c>
      <c r="M212" s="218" t="str">
        <f>IF(OR(ISBLANK(I212),ISBLANK(J212)),"",IF(L212="No", "TJ status removed",IF(K212&gt;0.34, K212 *1.15, K212+0.05)))</f>
        <v>TJ status removed</v>
      </c>
      <c r="N212" s="109">
        <v>0.1</v>
      </c>
      <c r="O212" s="109">
        <v>68</v>
      </c>
      <c r="P212" s="109">
        <v>0.63</v>
      </c>
      <c r="Q212" s="109">
        <v>984</v>
      </c>
      <c r="R212" s="2"/>
    </row>
    <row r="213" spans="1:18" ht="15.75" customHeight="1">
      <c r="A213" s="2">
        <v>11548</v>
      </c>
      <c r="B213" s="81" t="s">
        <v>270</v>
      </c>
      <c r="C213" s="81" t="s">
        <v>390</v>
      </c>
      <c r="D213" s="109" t="s">
        <v>391</v>
      </c>
      <c r="E213" s="128">
        <v>52</v>
      </c>
      <c r="F213" s="128">
        <v>1</v>
      </c>
      <c r="G213" s="150">
        <f>F213/E213</f>
        <v>1.9230769230769232E-2</v>
      </c>
      <c r="H213" s="177">
        <v>0.1</v>
      </c>
      <c r="I213" s="109">
        <v>50.300000000000004</v>
      </c>
      <c r="J213" s="109">
        <v>3</v>
      </c>
      <c r="K213" s="155">
        <f>IF(OR(ISBLANK(I213),ISBLANK(J213)),"",(J213/I213))</f>
        <v>5.9642147117296221E-2</v>
      </c>
      <c r="L213" s="208" t="str">
        <f>IF(K213="","",IF(K213&gt;=H213,"Yes","No"))</f>
        <v>No</v>
      </c>
      <c r="M213" s="218" t="str">
        <f>IF(OR(ISBLANK(I213),ISBLANK(J213)),"",IF(L213="No", "TJ status removed",IF(K213&gt;0.34, K213 *1.15, K213+0.05)))</f>
        <v>TJ status removed</v>
      </c>
      <c r="N213" s="109">
        <v>0</v>
      </c>
      <c r="O213" s="109">
        <v>86</v>
      </c>
      <c r="P213" s="109">
        <v>0.12</v>
      </c>
      <c r="Q213" s="109">
        <v>217</v>
      </c>
      <c r="R213" s="2"/>
    </row>
    <row r="214" spans="1:18" ht="15.75" customHeight="1">
      <c r="A214" s="2">
        <v>12188</v>
      </c>
      <c r="B214" s="81" t="s">
        <v>270</v>
      </c>
      <c r="C214" s="81" t="s">
        <v>392</v>
      </c>
      <c r="D214" s="109" t="s">
        <v>393</v>
      </c>
      <c r="E214" s="128">
        <v>46</v>
      </c>
      <c r="F214" s="128">
        <v>8</v>
      </c>
      <c r="G214" s="150">
        <f>F214/E214</f>
        <v>0.17391304347826086</v>
      </c>
      <c r="H214" s="177">
        <v>0.22</v>
      </c>
      <c r="I214" s="109">
        <v>47.7</v>
      </c>
      <c r="J214" s="109">
        <v>14.3</v>
      </c>
      <c r="K214" s="155">
        <f>IF(OR(ISBLANK(I214),ISBLANK(J214)),"",(J214/I214))</f>
        <v>0.29979035639412999</v>
      </c>
      <c r="L214" s="208" t="str">
        <f>IF(K214="","",IF(K214&gt;=H214,"Yes","No"))</f>
        <v>Yes</v>
      </c>
      <c r="M214" s="218">
        <f>IF(OR(ISBLANK(I214),ISBLANK(J214)),"",IF(L214="No", "TJ status removed",IF(K214&gt;0.34, K214 *1.15, K214+0.05)))</f>
        <v>0.34979035639412998</v>
      </c>
      <c r="N214" s="109">
        <v>0.09</v>
      </c>
      <c r="O214" s="109">
        <v>60</v>
      </c>
      <c r="P214" s="109">
        <v>0.28000000000000003</v>
      </c>
      <c r="Q214" s="109">
        <v>321</v>
      </c>
      <c r="R214" s="2"/>
    </row>
    <row r="215" spans="1:18" ht="15.75" customHeight="1">
      <c r="A215" s="2">
        <v>11116</v>
      </c>
      <c r="B215" s="81" t="s">
        <v>270</v>
      </c>
      <c r="C215" s="81" t="s">
        <v>394</v>
      </c>
      <c r="D215" s="109" t="s">
        <v>395</v>
      </c>
      <c r="E215" s="128">
        <v>41</v>
      </c>
      <c r="F215" s="128">
        <v>2</v>
      </c>
      <c r="G215" s="150">
        <f>F215/E215</f>
        <v>4.878048780487805E-2</v>
      </c>
      <c r="H215" s="177">
        <v>0.12</v>
      </c>
      <c r="I215" s="109">
        <v>39</v>
      </c>
      <c r="J215" s="109">
        <v>4.3</v>
      </c>
      <c r="K215" s="155">
        <f>IF(OR(ISBLANK(I215),ISBLANK(J215)),"",(J215/I215))</f>
        <v>0.11025641025641025</v>
      </c>
      <c r="L215" s="208" t="str">
        <f>IF(K215="","",IF(K215&gt;=H215,"Yes","No"))</f>
        <v>No</v>
      </c>
      <c r="M215" s="218" t="str">
        <f>IF(OR(ISBLANK(I215),ISBLANK(J215)),"",IF(L215="No", "TJ status removed",IF(K215&gt;0.34, K215 *1.15, K215+0.05)))</f>
        <v>TJ status removed</v>
      </c>
      <c r="N215" s="109">
        <v>0.08</v>
      </c>
      <c r="O215" s="109">
        <v>106</v>
      </c>
      <c r="P215" s="109">
        <v>0.28999999999999998</v>
      </c>
      <c r="Q215" s="109">
        <v>457</v>
      </c>
      <c r="R215" s="2"/>
    </row>
    <row r="216" spans="1:18" ht="15.75" customHeight="1">
      <c r="A216" s="2">
        <v>41295</v>
      </c>
      <c r="B216" s="81" t="s">
        <v>270</v>
      </c>
      <c r="C216" s="81" t="s">
        <v>396</v>
      </c>
      <c r="D216" s="109" t="s">
        <v>397</v>
      </c>
      <c r="E216" s="128">
        <v>33</v>
      </c>
      <c r="F216" s="128">
        <v>5</v>
      </c>
      <c r="G216" s="150">
        <f>F216/E216</f>
        <v>0.15151515151515152</v>
      </c>
      <c r="H216" s="177">
        <v>0.2</v>
      </c>
      <c r="I216" s="109">
        <v>31.700000000000003</v>
      </c>
      <c r="J216" s="109">
        <v>7.7</v>
      </c>
      <c r="K216" s="155">
        <f>IF(OR(ISBLANK(I216),ISBLANK(J216)),"",(J216/I216))</f>
        <v>0.24290220820189273</v>
      </c>
      <c r="L216" s="208" t="str">
        <f>IF(K216="","",IF(K216&gt;=H216,"Yes","No"))</f>
        <v>Yes</v>
      </c>
      <c r="M216" s="218">
        <f>IF(OR(ISBLANK(I216),ISBLANK(J216)),"",IF(L216="No", "TJ status removed",IF(K216&gt;0.34, K216 *1.15, K216+0.05)))</f>
        <v>0.29290220820189272</v>
      </c>
      <c r="N216" s="109">
        <v>0.31</v>
      </c>
      <c r="O216" s="109">
        <v>71</v>
      </c>
      <c r="P216" s="109">
        <v>0.72</v>
      </c>
      <c r="Q216" s="109">
        <v>275</v>
      </c>
      <c r="R216" s="2"/>
    </row>
    <row r="217" spans="1:18" ht="15.75" customHeight="1">
      <c r="A217" s="2">
        <v>10992</v>
      </c>
      <c r="B217" s="81" t="s">
        <v>270</v>
      </c>
      <c r="C217" s="81" t="s">
        <v>398</v>
      </c>
      <c r="D217" s="109" t="s">
        <v>399</v>
      </c>
      <c r="E217" s="128">
        <v>44</v>
      </c>
      <c r="F217" s="128">
        <v>7</v>
      </c>
      <c r="G217" s="150">
        <f>F217/E217</f>
        <v>0.15909090909090909</v>
      </c>
      <c r="H217" s="177">
        <v>0.21</v>
      </c>
      <c r="I217" s="109">
        <v>39.700000000000003</v>
      </c>
      <c r="J217" s="109">
        <v>10.3</v>
      </c>
      <c r="K217" s="155">
        <f>IF(OR(ISBLANK(I217),ISBLANK(J217)),"",(J217/I217))</f>
        <v>0.25944584382871538</v>
      </c>
      <c r="L217" s="208" t="str">
        <f>IF(K217="","",IF(K217&gt;=H217,"Yes","No"))</f>
        <v>Yes</v>
      </c>
      <c r="M217" s="218">
        <f>IF(OR(ISBLANK(I217),ISBLANK(J217)),"",IF(L217="No", "TJ status removed",IF(K217&gt;0.34, K217 *1.15, K217+0.05)))</f>
        <v>0.30944584382871537</v>
      </c>
      <c r="N217" s="109">
        <v>0.38</v>
      </c>
      <c r="O217" s="109">
        <v>251</v>
      </c>
      <c r="P217" s="109">
        <v>1.44</v>
      </c>
      <c r="Q217" s="109">
        <v>333</v>
      </c>
      <c r="R217" s="2"/>
    </row>
    <row r="218" spans="1:18" ht="15.75" customHeight="1">
      <c r="A218" s="2">
        <v>11558</v>
      </c>
      <c r="B218" s="81" t="s">
        <v>270</v>
      </c>
      <c r="C218" s="81" t="s">
        <v>400</v>
      </c>
      <c r="D218" s="109" t="s">
        <v>401</v>
      </c>
      <c r="E218" s="128">
        <v>34</v>
      </c>
      <c r="F218" s="128">
        <v>3</v>
      </c>
      <c r="G218" s="150">
        <f>F218/E218</f>
        <v>8.8235294117647065E-2</v>
      </c>
      <c r="H218" s="177">
        <v>0.14000000000000001</v>
      </c>
      <c r="I218" s="109">
        <v>35</v>
      </c>
      <c r="J218" s="109">
        <v>5</v>
      </c>
      <c r="K218" s="155">
        <f>IF(OR(ISBLANK(I218),ISBLANK(J218)),"",(J218/I218))</f>
        <v>0.14285714285714285</v>
      </c>
      <c r="L218" s="208" t="str">
        <f>IF(K218="","",IF(K218&gt;=H218,"Yes","No"))</f>
        <v>Yes</v>
      </c>
      <c r="M218" s="218">
        <f>IF(OR(ISBLANK(I218),ISBLANK(J218)),"",IF(L218="No", "TJ status removed",IF(K218&gt;0.34, K218 *1.15, K218+0.05)))</f>
        <v>0.19285714285714284</v>
      </c>
      <c r="N218" s="109">
        <v>0.24</v>
      </c>
      <c r="O218" s="109">
        <v>62</v>
      </c>
      <c r="P218" s="109">
        <v>0.53</v>
      </c>
      <c r="Q218" s="109">
        <v>299</v>
      </c>
      <c r="R218" s="2"/>
    </row>
    <row r="219" spans="1:18" ht="15.75" customHeight="1">
      <c r="A219" s="2">
        <v>429</v>
      </c>
      <c r="B219" s="81" t="s">
        <v>270</v>
      </c>
      <c r="C219" s="81" t="s">
        <v>402</v>
      </c>
      <c r="D219" s="109" t="s">
        <v>403</v>
      </c>
      <c r="E219" s="128">
        <v>139</v>
      </c>
      <c r="F219" s="128">
        <v>9</v>
      </c>
      <c r="G219" s="150">
        <f>F219/E219</f>
        <v>6.4748201438848921E-2</v>
      </c>
      <c r="H219" s="177">
        <v>0.12</v>
      </c>
      <c r="I219" s="109">
        <v>136</v>
      </c>
      <c r="J219" s="109">
        <v>19</v>
      </c>
      <c r="K219" s="155">
        <f>IF(OR(ISBLANK(I219),ISBLANK(J219)),"",(J219/I219))</f>
        <v>0.13970588235294118</v>
      </c>
      <c r="L219" s="208" t="str">
        <f>IF(K219="","",IF(K219&gt;=H219,"Yes","No"))</f>
        <v>Yes</v>
      </c>
      <c r="M219" s="218">
        <f>IF(OR(ISBLANK(I219),ISBLANK(J219)),"",IF(L219="No", "TJ status removed",IF(K219&gt;0.34, K219 *1.15, K219+0.05)))</f>
        <v>0.18970588235294117</v>
      </c>
      <c r="N219" s="109">
        <v>0.17</v>
      </c>
      <c r="O219" s="109">
        <v>40</v>
      </c>
      <c r="P219" s="109">
        <v>0.27</v>
      </c>
      <c r="Q219" s="109">
        <v>109</v>
      </c>
      <c r="R219" s="2"/>
    </row>
    <row r="220" spans="1:18" ht="15.75" customHeight="1">
      <c r="A220" s="2">
        <v>394</v>
      </c>
      <c r="B220" s="81" t="s">
        <v>270</v>
      </c>
      <c r="C220" s="81" t="s">
        <v>404</v>
      </c>
      <c r="D220" s="109" t="s">
        <v>405</v>
      </c>
      <c r="E220" s="128">
        <v>35</v>
      </c>
      <c r="F220" s="128">
        <v>16</v>
      </c>
      <c r="G220" s="150">
        <f>F220/E220</f>
        <v>0.45714285714285713</v>
      </c>
      <c r="H220" s="177">
        <v>0.53</v>
      </c>
      <c r="I220" s="109">
        <v>34</v>
      </c>
      <c r="J220" s="109">
        <v>20.3</v>
      </c>
      <c r="K220" s="155">
        <f>IF(OR(ISBLANK(I220),ISBLANK(J220)),"",(J220/I220))</f>
        <v>0.59705882352941175</v>
      </c>
      <c r="L220" s="208" t="str">
        <f>IF(K220="","",IF(K220&gt;=H220,"Yes","No"))</f>
        <v>Yes</v>
      </c>
      <c r="M220" s="218">
        <f>IF(OR(ISBLANK(I220),ISBLANK(J220)),"",IF(L220="No", "TJ status removed",IF(K220&gt;0.34, K220 *1.15, K220+0.05)))</f>
        <v>0.68661764705882344</v>
      </c>
      <c r="N220" s="109">
        <v>0.28999999999999998</v>
      </c>
      <c r="O220" s="109">
        <v>237</v>
      </c>
      <c r="P220" s="109">
        <v>0.19</v>
      </c>
      <c r="Q220" s="109">
        <v>770</v>
      </c>
      <c r="R220" s="2"/>
    </row>
    <row r="221" spans="1:18" ht="15.75" customHeight="1">
      <c r="A221" s="2">
        <v>10814</v>
      </c>
      <c r="B221" s="81" t="s">
        <v>270</v>
      </c>
      <c r="C221" s="81" t="s">
        <v>406</v>
      </c>
      <c r="D221" s="109" t="s">
        <v>407</v>
      </c>
      <c r="E221" s="128">
        <v>46</v>
      </c>
      <c r="F221" s="128">
        <v>5</v>
      </c>
      <c r="G221" s="150">
        <f>F221/E221</f>
        <v>0.10869565217391304</v>
      </c>
      <c r="H221" s="177">
        <v>0.16</v>
      </c>
      <c r="I221" s="109">
        <v>42.300000000000004</v>
      </c>
      <c r="J221" s="109">
        <v>5.7</v>
      </c>
      <c r="K221" s="155">
        <f>IF(OR(ISBLANK(I221),ISBLANK(J221)),"",(J221/I221))</f>
        <v>0.13475177304964539</v>
      </c>
      <c r="L221" s="208" t="str">
        <f>IF(K221="","",IF(K221&gt;=H221,"Yes","No"))</f>
        <v>No</v>
      </c>
      <c r="M221" s="218" t="str">
        <f>IF(OR(ISBLANK(I221),ISBLANK(J221)),"",IF(L221="No", "TJ status removed",IF(K221&gt;0.34, K221 *1.15, K221+0.05)))</f>
        <v>TJ status removed</v>
      </c>
      <c r="N221" s="109">
        <v>0.38</v>
      </c>
      <c r="O221" s="109">
        <v>57</v>
      </c>
      <c r="P221" s="109">
        <v>0.33</v>
      </c>
      <c r="Q221" s="109">
        <v>170</v>
      </c>
      <c r="R221" s="2"/>
    </row>
    <row r="222" spans="1:18" ht="15.75" customHeight="1">
      <c r="A222" s="2">
        <v>11698</v>
      </c>
      <c r="B222" s="81" t="s">
        <v>270</v>
      </c>
      <c r="C222" s="81" t="s">
        <v>408</v>
      </c>
      <c r="D222" s="109" t="s">
        <v>409</v>
      </c>
      <c r="E222" s="128">
        <v>58</v>
      </c>
      <c r="F222" s="128">
        <v>8</v>
      </c>
      <c r="G222" s="150">
        <f>F222/E222</f>
        <v>0.13793103448275862</v>
      </c>
      <c r="H222" s="177">
        <v>0.21</v>
      </c>
      <c r="I222" s="109">
        <v>54</v>
      </c>
      <c r="J222" s="109">
        <v>11.3</v>
      </c>
      <c r="K222" s="155">
        <f>IF(OR(ISBLANK(I222),ISBLANK(J222)),"",(J222/I222))</f>
        <v>0.20925925925925928</v>
      </c>
      <c r="L222" s="208" t="str">
        <f>IF(K222="","",IF(K222&gt;=H222,"Yes","No"))</f>
        <v>No</v>
      </c>
      <c r="M222" s="218" t="str">
        <f>IF(OR(ISBLANK(I222),ISBLANK(J222)),"",IF(L222="No", "TJ status removed",IF(K222&gt;0.34, K222 *1.15, K222+0.05)))</f>
        <v>TJ status removed</v>
      </c>
      <c r="N222" s="109">
        <v>0.1</v>
      </c>
      <c r="O222" s="109">
        <v>60</v>
      </c>
      <c r="P222" s="109">
        <v>0.46</v>
      </c>
      <c r="Q222" s="109">
        <v>985</v>
      </c>
      <c r="R222" s="2"/>
    </row>
    <row r="223" spans="1:18" ht="15.75" customHeight="1">
      <c r="A223" s="2">
        <v>11572</v>
      </c>
      <c r="B223" s="81" t="s">
        <v>270</v>
      </c>
      <c r="C223" s="81" t="s">
        <v>410</v>
      </c>
      <c r="D223" s="109" t="s">
        <v>411</v>
      </c>
      <c r="E223" s="128">
        <v>21</v>
      </c>
      <c r="F223" s="128">
        <v>5</v>
      </c>
      <c r="G223" s="150">
        <f>F223/E223</f>
        <v>0.23809523809523808</v>
      </c>
      <c r="H223" s="177">
        <v>0.28999999999999998</v>
      </c>
      <c r="I223" s="109">
        <v>24</v>
      </c>
      <c r="J223" s="109">
        <v>11.700000000000001</v>
      </c>
      <c r="K223" s="155">
        <f>IF(OR(ISBLANK(I223),ISBLANK(J223)),"",(J223/I223))</f>
        <v>0.48750000000000004</v>
      </c>
      <c r="L223" s="208" t="str">
        <f>IF(K223="","",IF(K223&gt;=H223,"Yes","No"))</f>
        <v>Yes</v>
      </c>
      <c r="M223" s="218">
        <f>IF(OR(ISBLANK(I223),ISBLANK(J223)),"",IF(L223="No", "TJ status removed",IF(K223&gt;0.34, K223 *1.15, K223+0.05)))</f>
        <v>0.56062500000000004</v>
      </c>
      <c r="N223" s="109">
        <v>0.21</v>
      </c>
      <c r="O223" s="109">
        <v>156</v>
      </c>
      <c r="P223" s="109">
        <v>0.16</v>
      </c>
      <c r="Q223" s="109">
        <v>603</v>
      </c>
      <c r="R223" s="2"/>
    </row>
    <row r="224" spans="1:18" ht="15.75" customHeight="1">
      <c r="A224" s="2">
        <v>12061</v>
      </c>
      <c r="B224" s="81" t="s">
        <v>270</v>
      </c>
      <c r="C224" s="81" t="s">
        <v>412</v>
      </c>
      <c r="D224" s="109" t="s">
        <v>413</v>
      </c>
      <c r="E224" s="128">
        <v>64</v>
      </c>
      <c r="F224" s="128">
        <v>25</v>
      </c>
      <c r="G224" s="150">
        <f>F224/E224</f>
        <v>0.390625</v>
      </c>
      <c r="H224" s="177">
        <v>0.45</v>
      </c>
      <c r="I224" s="109">
        <v>59</v>
      </c>
      <c r="J224" s="109">
        <v>27.3</v>
      </c>
      <c r="K224" s="155">
        <f>IF(OR(ISBLANK(I224),ISBLANK(J224)),"",(J224/I224))</f>
        <v>0.46271186440677969</v>
      </c>
      <c r="L224" s="208" t="str">
        <f>IF(K224="","",IF(K224&gt;=H224,"Yes","No"))</f>
        <v>Yes</v>
      </c>
      <c r="M224" s="218">
        <f>IF(OR(ISBLANK(I224),ISBLANK(J224)),"",IF(L224="No", "TJ status removed",IF(K224&gt;0.34, K224 *1.15, K224+0.05)))</f>
        <v>0.53211864406779663</v>
      </c>
      <c r="N224" s="109">
        <v>0.09</v>
      </c>
      <c r="O224" s="109">
        <v>244</v>
      </c>
      <c r="P224" s="109">
        <v>0.35000000000000003</v>
      </c>
      <c r="Q224" s="109">
        <v>498</v>
      </c>
      <c r="R224" s="2"/>
    </row>
    <row r="225" spans="1:18" ht="15.75" customHeight="1">
      <c r="A225" s="2">
        <v>13389</v>
      </c>
      <c r="B225" s="81" t="s">
        <v>270</v>
      </c>
      <c r="C225" s="81" t="s">
        <v>414</v>
      </c>
      <c r="D225" s="109" t="s">
        <v>415</v>
      </c>
      <c r="E225" s="128">
        <v>29</v>
      </c>
      <c r="F225" s="128">
        <v>10</v>
      </c>
      <c r="G225" s="150">
        <f>F225/E225</f>
        <v>0.34482758620689657</v>
      </c>
      <c r="H225" s="177">
        <v>0.4</v>
      </c>
      <c r="I225" s="109">
        <v>31.3</v>
      </c>
      <c r="J225" s="109">
        <v>15.3</v>
      </c>
      <c r="K225" s="155">
        <f>IF(OR(ISBLANK(I225),ISBLANK(J225)),"",(J225/I225))</f>
        <v>0.48881789137380194</v>
      </c>
      <c r="L225" s="208" t="str">
        <f>IF(K225="","",IF(K225&gt;=H225,"Yes","No"))</f>
        <v>Yes</v>
      </c>
      <c r="M225" s="218">
        <f>IF(OR(ISBLANK(I225),ISBLANK(J225)),"",IF(L225="No", "TJ status removed",IF(K225&gt;0.34, K225 *1.15, K225+0.05)))</f>
        <v>0.56214057507987214</v>
      </c>
      <c r="N225" s="109">
        <v>0.70000000000000007</v>
      </c>
      <c r="O225" s="109">
        <v>217</v>
      </c>
      <c r="P225" s="109">
        <v>0.98</v>
      </c>
      <c r="Q225" s="109">
        <v>489</v>
      </c>
      <c r="R225" s="2"/>
    </row>
    <row r="226" spans="1:18" ht="15.75" customHeight="1">
      <c r="A226" s="2">
        <v>11061</v>
      </c>
      <c r="B226" s="81" t="s">
        <v>270</v>
      </c>
      <c r="C226" s="81" t="s">
        <v>416</v>
      </c>
      <c r="D226" s="109" t="s">
        <v>417</v>
      </c>
      <c r="E226" s="128">
        <v>61</v>
      </c>
      <c r="F226" s="128">
        <v>16</v>
      </c>
      <c r="G226" s="150">
        <f>F226/E226</f>
        <v>0.26229508196721313</v>
      </c>
      <c r="H226" s="177">
        <v>0.33</v>
      </c>
      <c r="I226" s="109">
        <v>52.7</v>
      </c>
      <c r="J226" s="109">
        <v>19.3</v>
      </c>
      <c r="K226" s="155">
        <f>IF(OR(ISBLANK(I226),ISBLANK(J226)),"",(J226/I226))</f>
        <v>0.36622390891840606</v>
      </c>
      <c r="L226" s="208" t="str">
        <f>IF(K226="","",IF(K226&gt;=H226,"Yes","No"))</f>
        <v>Yes</v>
      </c>
      <c r="M226" s="218">
        <f>IF(OR(ISBLANK(I226),ISBLANK(J226)),"",IF(L226="No", "TJ status removed",IF(K226&gt;0.34, K226 *1.15, K226+0.05)))</f>
        <v>0.42115749525616691</v>
      </c>
      <c r="N226" s="109">
        <v>0.52</v>
      </c>
      <c r="O226" s="109">
        <v>71</v>
      </c>
      <c r="P226" s="109">
        <v>0.72</v>
      </c>
      <c r="Q226" s="109">
        <v>252</v>
      </c>
      <c r="R226" s="2"/>
    </row>
    <row r="227" spans="1:18" ht="15.75" customHeight="1">
      <c r="A227" s="2">
        <v>10342</v>
      </c>
      <c r="B227" s="81" t="s">
        <v>270</v>
      </c>
      <c r="C227" s="81" t="s">
        <v>418</v>
      </c>
      <c r="D227" s="109" t="s">
        <v>419</v>
      </c>
      <c r="E227" s="128">
        <v>12</v>
      </c>
      <c r="F227" s="128">
        <v>3</v>
      </c>
      <c r="G227" s="150">
        <f>F227/E227</f>
        <v>0.25</v>
      </c>
      <c r="H227" s="177">
        <v>0.3</v>
      </c>
      <c r="I227" s="109">
        <v>23.700000000000003</v>
      </c>
      <c r="J227" s="109">
        <v>9.3000000000000007</v>
      </c>
      <c r="K227" s="155">
        <f>IF(OR(ISBLANK(I227),ISBLANK(J227)),"",(J227/I227))</f>
        <v>0.39240506329113922</v>
      </c>
      <c r="L227" s="208" t="str">
        <f>IF(K227="","",IF(K227&gt;=H227,"Yes","No"))</f>
        <v>Yes</v>
      </c>
      <c r="M227" s="218">
        <f>IF(OR(ISBLANK(I227),ISBLANK(J227)),"",IF(L227="No", "TJ status removed",IF(K227&gt;0.34, K227 *1.15, K227+0.05)))</f>
        <v>0.45126582278481009</v>
      </c>
      <c r="N227" s="109">
        <v>1.97</v>
      </c>
      <c r="O227" s="109">
        <v>202</v>
      </c>
      <c r="P227" s="109">
        <v>2.16</v>
      </c>
      <c r="Q227" s="109">
        <v>392</v>
      </c>
      <c r="R227" s="2"/>
    </row>
    <row r="228" spans="1:18" ht="15.75" customHeight="1">
      <c r="A228" s="2">
        <v>43577</v>
      </c>
      <c r="B228" s="81" t="s">
        <v>270</v>
      </c>
      <c r="C228" s="81" t="s">
        <v>420</v>
      </c>
      <c r="D228" s="109" t="s">
        <v>421</v>
      </c>
      <c r="E228" s="128">
        <v>18</v>
      </c>
      <c r="F228" s="128">
        <v>5</v>
      </c>
      <c r="G228" s="150">
        <f>F228/E228</f>
        <v>0.27777777777777779</v>
      </c>
      <c r="H228" s="177">
        <v>0.33</v>
      </c>
      <c r="I228" s="109">
        <v>17.7</v>
      </c>
      <c r="J228" s="109">
        <v>7</v>
      </c>
      <c r="K228" s="155">
        <f>IF(OR(ISBLANK(I228),ISBLANK(J228)),"",(J228/I228))</f>
        <v>0.39548022598870058</v>
      </c>
      <c r="L228" s="208" t="str">
        <f>IF(K228="","",IF(K228&gt;=H228,"Yes","No"))</f>
        <v>Yes</v>
      </c>
      <c r="M228" s="218">
        <f>IF(OR(ISBLANK(I228),ISBLANK(J228)),"",IF(L228="No", "TJ status removed",IF(K228&gt;0.34, K228 *1.15, K228+0.05)))</f>
        <v>0.45480225988700562</v>
      </c>
      <c r="N228" s="109">
        <v>0.09</v>
      </c>
      <c r="O228" s="109">
        <v>127</v>
      </c>
      <c r="P228" s="109">
        <v>0.08</v>
      </c>
      <c r="Q228" s="109">
        <v>313</v>
      </c>
      <c r="R228" s="2"/>
    </row>
    <row r="229" spans="1:18" ht="15.75" customHeight="1">
      <c r="A229" s="2">
        <v>11336</v>
      </c>
      <c r="B229" s="81" t="s">
        <v>270</v>
      </c>
      <c r="C229" s="81" t="s">
        <v>422</v>
      </c>
      <c r="D229" s="109" t="s">
        <v>423</v>
      </c>
      <c r="E229" s="128">
        <v>133</v>
      </c>
      <c r="F229" s="128">
        <v>12</v>
      </c>
      <c r="G229" s="150">
        <f>F229/E229</f>
        <v>9.0225563909774431E-2</v>
      </c>
      <c r="H229" s="177">
        <v>0.15</v>
      </c>
      <c r="I229" s="109">
        <v>131.9</v>
      </c>
      <c r="J229" s="109">
        <v>21.400000000000002</v>
      </c>
      <c r="K229" s="155">
        <f>IF(OR(ISBLANK(I229),ISBLANK(J229)),"",(J229/I229))</f>
        <v>0.16224412433661867</v>
      </c>
      <c r="L229" s="208" t="str">
        <f>IF(K229="","",IF(K229&gt;=H229,"Yes","No"))</f>
        <v>Yes</v>
      </c>
      <c r="M229" s="218">
        <f>IF(OR(ISBLANK(I229),ISBLANK(J229)),"",IF(L229="No", "TJ status removed",IF(K229&gt;0.34, K229 *1.15, K229+0.05)))</f>
        <v>0.21224412433661866</v>
      </c>
      <c r="N229" s="109">
        <v>0.51</v>
      </c>
      <c r="O229" s="109">
        <v>93</v>
      </c>
      <c r="P229" s="109">
        <v>1.26</v>
      </c>
      <c r="Q229" s="109">
        <v>342</v>
      </c>
      <c r="R229" s="2"/>
    </row>
    <row r="230" spans="1:18" ht="15.75" customHeight="1">
      <c r="A230" s="2">
        <v>41693</v>
      </c>
      <c r="B230" s="81" t="s">
        <v>270</v>
      </c>
      <c r="C230" s="81" t="s">
        <v>424</v>
      </c>
      <c r="D230" s="109" t="s">
        <v>425</v>
      </c>
      <c r="E230" s="128">
        <v>27</v>
      </c>
      <c r="F230" s="128">
        <v>8</v>
      </c>
      <c r="G230" s="150">
        <f>F230/E230</f>
        <v>0.29629629629629628</v>
      </c>
      <c r="H230" s="177">
        <v>0.35</v>
      </c>
      <c r="I230" s="109">
        <v>27.3</v>
      </c>
      <c r="J230" s="109">
        <v>11.3</v>
      </c>
      <c r="K230" s="155">
        <f>IF(OR(ISBLANK(I230),ISBLANK(J230)),"",(J230/I230))</f>
        <v>0.41391941391941395</v>
      </c>
      <c r="L230" s="208" t="str">
        <f>IF(K230="","",IF(K230&gt;=H230,"Yes","No"))</f>
        <v>Yes</v>
      </c>
      <c r="M230" s="218">
        <f>IF(OR(ISBLANK(I230),ISBLANK(J230)),"",IF(L230="No", "TJ status removed",IF(K230&gt;0.34, K230 *1.15, K230+0.05)))</f>
        <v>0.47600732600732598</v>
      </c>
      <c r="N230" s="109">
        <v>0.11</v>
      </c>
      <c r="O230" s="109">
        <v>287</v>
      </c>
      <c r="P230" s="109">
        <v>0.31</v>
      </c>
      <c r="Q230" s="109">
        <v>487</v>
      </c>
      <c r="R230" s="2"/>
    </row>
    <row r="231" spans="1:18" ht="15.75" customHeight="1">
      <c r="A231" s="2">
        <v>427</v>
      </c>
      <c r="B231" s="81" t="s">
        <v>270</v>
      </c>
      <c r="C231" s="81" t="s">
        <v>426</v>
      </c>
      <c r="D231" s="109" t="s">
        <v>427</v>
      </c>
      <c r="E231" s="128">
        <v>35</v>
      </c>
      <c r="F231" s="128">
        <v>2</v>
      </c>
      <c r="G231" s="150">
        <f>F231/E231</f>
        <v>5.7142857142857141E-2</v>
      </c>
      <c r="H231" s="177">
        <v>0.11</v>
      </c>
      <c r="I231" s="109">
        <v>37.700000000000003</v>
      </c>
      <c r="J231" s="109">
        <v>8.3000000000000007</v>
      </c>
      <c r="K231" s="155">
        <f>IF(OR(ISBLANK(I231),ISBLANK(J231)),"",(J231/I231))</f>
        <v>0.22015915119363397</v>
      </c>
      <c r="L231" s="208" t="str">
        <f>IF(K231="","",IF(K231&gt;=H231,"Yes","No"))</f>
        <v>Yes</v>
      </c>
      <c r="M231" s="218">
        <f>IF(OR(ISBLANK(I231),ISBLANK(J231)),"",IF(L231="No", "TJ status removed",IF(K231&gt;0.34, K231 *1.15, K231+0.05)))</f>
        <v>0.27015915119363398</v>
      </c>
      <c r="N231" s="109">
        <v>0.71</v>
      </c>
      <c r="O231" s="109">
        <v>141</v>
      </c>
      <c r="P231" s="109">
        <v>1.53</v>
      </c>
      <c r="Q231" s="109">
        <v>531</v>
      </c>
      <c r="R231" s="2"/>
    </row>
    <row r="232" spans="1:18" ht="15.75" customHeight="1">
      <c r="A232" s="2">
        <v>420</v>
      </c>
      <c r="B232" s="81" t="s">
        <v>270</v>
      </c>
      <c r="C232" s="81" t="s">
        <v>428</v>
      </c>
      <c r="D232" s="109" t="s">
        <v>429</v>
      </c>
      <c r="E232" s="128">
        <v>27</v>
      </c>
      <c r="F232" s="128">
        <v>3</v>
      </c>
      <c r="G232" s="150">
        <f>F232/E232</f>
        <v>0.1111111111111111</v>
      </c>
      <c r="H232" s="177">
        <v>0.16</v>
      </c>
      <c r="I232" s="109">
        <v>28.700000000000003</v>
      </c>
      <c r="J232" s="109">
        <v>8</v>
      </c>
      <c r="K232" s="155">
        <f>IF(OR(ISBLANK(I232),ISBLANK(J232)),"",(J232/I232))</f>
        <v>0.27874564459930312</v>
      </c>
      <c r="L232" s="208" t="str">
        <f>IF(K232="","",IF(K232&gt;=H232,"Yes","No"))</f>
        <v>Yes</v>
      </c>
      <c r="M232" s="218">
        <f>IF(OR(ISBLANK(I232),ISBLANK(J232)),"",IF(L232="No", "TJ status removed",IF(K232&gt;0.34, K232 *1.15, K232+0.05)))</f>
        <v>0.32874564459930311</v>
      </c>
      <c r="N232" s="109">
        <v>0</v>
      </c>
      <c r="O232" s="109">
        <v>127</v>
      </c>
      <c r="P232" s="109">
        <v>0</v>
      </c>
      <c r="Q232" s="109">
        <v>280</v>
      </c>
      <c r="R232" s="2"/>
    </row>
    <row r="233" spans="1:18" ht="15.75" customHeight="1">
      <c r="A233" s="2">
        <v>190</v>
      </c>
      <c r="B233" s="81" t="s">
        <v>270</v>
      </c>
      <c r="C233" s="81" t="s">
        <v>430</v>
      </c>
      <c r="D233" s="109" t="s">
        <v>431</v>
      </c>
      <c r="E233" s="128">
        <v>29</v>
      </c>
      <c r="F233" s="128">
        <v>2</v>
      </c>
      <c r="G233" s="150">
        <f>F233/E233</f>
        <v>6.8965517241379309E-2</v>
      </c>
      <c r="H233" s="177">
        <v>0.12</v>
      </c>
      <c r="I233" s="109">
        <v>28.700000000000003</v>
      </c>
      <c r="J233" s="109">
        <v>7.7</v>
      </c>
      <c r="K233" s="155">
        <f>IF(OR(ISBLANK(I233),ISBLANK(J233)),"",(J233/I233))</f>
        <v>0.26829268292682923</v>
      </c>
      <c r="L233" s="208" t="str">
        <f>IF(K233="","",IF(K233&gt;=H233,"Yes","No"))</f>
        <v>Yes</v>
      </c>
      <c r="M233" s="218">
        <f>IF(OR(ISBLANK(I233),ISBLANK(J233)),"",IF(L233="No", "TJ status removed",IF(K233&gt;0.34, K233 *1.15, K233+0.05)))</f>
        <v>0.31829268292682922</v>
      </c>
      <c r="N233" s="109">
        <v>0.1</v>
      </c>
      <c r="O233" s="109">
        <v>121</v>
      </c>
      <c r="P233" s="109">
        <v>0.06</v>
      </c>
      <c r="Q233" s="109">
        <v>601</v>
      </c>
      <c r="R233" s="2"/>
    </row>
    <row r="234" spans="1:18" ht="15.75" customHeight="1">
      <c r="A234" s="2">
        <v>10734</v>
      </c>
      <c r="B234" s="81" t="s">
        <v>270</v>
      </c>
      <c r="C234" s="81" t="s">
        <v>432</v>
      </c>
      <c r="D234" s="109" t="s">
        <v>433</v>
      </c>
      <c r="E234" s="128">
        <v>35</v>
      </c>
      <c r="F234" s="128">
        <v>8</v>
      </c>
      <c r="G234" s="150">
        <f>F234/E234</f>
        <v>0.22857142857142856</v>
      </c>
      <c r="H234" s="177">
        <v>0.38</v>
      </c>
      <c r="I234" s="109">
        <v>35.300000000000004</v>
      </c>
      <c r="J234" s="109">
        <v>15</v>
      </c>
      <c r="K234" s="155">
        <f>IF(OR(ISBLANK(I234),ISBLANK(J234)),"",(J234/I234))</f>
        <v>0.42492917847025491</v>
      </c>
      <c r="L234" s="208" t="str">
        <f>IF(K234="","",IF(K234&gt;=H234,"Yes","No"))</f>
        <v>Yes</v>
      </c>
      <c r="M234" s="218">
        <f>IF(OR(ISBLANK(I234),ISBLANK(J234)),"",IF(L234="No", "TJ status removed",IF(K234&gt;0.34, K234 *1.15, K234+0.05)))</f>
        <v>0.48866855524079311</v>
      </c>
      <c r="N234" s="109">
        <v>0</v>
      </c>
      <c r="O234" s="109">
        <v>69</v>
      </c>
      <c r="P234" s="109">
        <v>0.35000000000000003</v>
      </c>
      <c r="Q234" s="109">
        <v>503</v>
      </c>
      <c r="R234" s="2"/>
    </row>
    <row r="235" spans="1:18" ht="15.75" customHeight="1">
      <c r="A235" s="2">
        <v>10539</v>
      </c>
      <c r="B235" s="81" t="s">
        <v>270</v>
      </c>
      <c r="C235" s="81" t="s">
        <v>434</v>
      </c>
      <c r="D235" s="109" t="s">
        <v>435</v>
      </c>
      <c r="E235" s="128">
        <v>54</v>
      </c>
      <c r="F235" s="128">
        <v>7</v>
      </c>
      <c r="G235" s="150">
        <f>F235/E235</f>
        <v>0.12962962962962962</v>
      </c>
      <c r="H235" s="177">
        <v>0.18</v>
      </c>
      <c r="I235" s="109">
        <v>55</v>
      </c>
      <c r="J235" s="109">
        <v>10.3</v>
      </c>
      <c r="K235" s="155">
        <f>IF(OR(ISBLANK(I235),ISBLANK(J235)),"",(J235/I235))</f>
        <v>0.18727272727272729</v>
      </c>
      <c r="L235" s="208" t="str">
        <f>IF(K235="","",IF(K235&gt;=H235,"Yes","No"))</f>
        <v>Yes</v>
      </c>
      <c r="M235" s="218">
        <f>IF(OR(ISBLANK(I235),ISBLANK(J235)),"",IF(L235="No", "TJ status removed",IF(K235&gt;0.34, K235 *1.15, K235+0.05)))</f>
        <v>0.2372727272727273</v>
      </c>
      <c r="N235" s="109">
        <v>0.05</v>
      </c>
      <c r="O235" s="109">
        <v>152</v>
      </c>
      <c r="P235" s="109">
        <v>0.33</v>
      </c>
      <c r="Q235" s="109">
        <v>664</v>
      </c>
      <c r="R235" s="2"/>
    </row>
    <row r="236" spans="1:18" ht="15.75" customHeight="1">
      <c r="A236" s="2">
        <v>43670</v>
      </c>
      <c r="B236" s="81" t="s">
        <v>270</v>
      </c>
      <c r="C236" s="81" t="s">
        <v>436</v>
      </c>
      <c r="D236" s="109" t="s">
        <v>437</v>
      </c>
      <c r="E236" s="128">
        <v>370</v>
      </c>
      <c r="F236" s="128">
        <v>126</v>
      </c>
      <c r="G236" s="150">
        <f>F236/E236</f>
        <v>0.34054054054054056</v>
      </c>
      <c r="H236" s="177">
        <v>0.39</v>
      </c>
      <c r="I236" s="109">
        <v>418.3</v>
      </c>
      <c r="J236" s="109">
        <v>158.70000000000002</v>
      </c>
      <c r="K236" s="155">
        <f>IF(OR(ISBLANK(I236),ISBLANK(J236)),"",(J236/I236))</f>
        <v>0.37939278030121926</v>
      </c>
      <c r="L236" s="208" t="str">
        <f>IF(K236="","",IF(K236&gt;=H236,"Yes","No"))</f>
        <v>No</v>
      </c>
      <c r="M236" s="218" t="str">
        <f>IF(OR(ISBLANK(I236),ISBLANK(J236)),"",IF(L236="No", "TJ status removed",IF(K236&gt;0.34, K236 *1.15, K236+0.05)))</f>
        <v>TJ status removed</v>
      </c>
      <c r="N236" s="109">
        <v>0.65</v>
      </c>
      <c r="O236" s="109">
        <v>213</v>
      </c>
      <c r="P236" s="109">
        <v>2.36</v>
      </c>
      <c r="Q236" s="109">
        <v>1022</v>
      </c>
      <c r="R236" s="2"/>
    </row>
    <row r="237" spans="1:18" ht="15.75" customHeight="1">
      <c r="A237" s="2">
        <v>41981</v>
      </c>
      <c r="B237" s="81" t="s">
        <v>270</v>
      </c>
      <c r="C237" s="81" t="s">
        <v>438</v>
      </c>
      <c r="D237" s="109" t="s">
        <v>439</v>
      </c>
      <c r="E237" s="128">
        <v>45</v>
      </c>
      <c r="F237" s="128">
        <v>7</v>
      </c>
      <c r="G237" s="150">
        <f>F237/E237</f>
        <v>0.15555555555555556</v>
      </c>
      <c r="H237" s="177">
        <v>0.21</v>
      </c>
      <c r="I237" s="109">
        <v>45</v>
      </c>
      <c r="J237" s="109">
        <v>13.700000000000001</v>
      </c>
      <c r="K237" s="155">
        <f>IF(OR(ISBLANK(I237),ISBLANK(J237)),"",(J237/I237))</f>
        <v>0.30444444444444446</v>
      </c>
      <c r="L237" s="208" t="str">
        <f>IF(K237="","",IF(K237&gt;=H237,"Yes","No"))</f>
        <v>Yes</v>
      </c>
      <c r="M237" s="218">
        <f>IF(OR(ISBLANK(I237),ISBLANK(J237)),"",IF(L237="No", "TJ status removed",IF(K237&gt;0.34, K237 *1.15, K237+0.05)))</f>
        <v>0.35444444444444445</v>
      </c>
      <c r="N237" s="109">
        <v>0.09</v>
      </c>
      <c r="O237" s="109">
        <v>229</v>
      </c>
      <c r="P237" s="109">
        <v>0.32</v>
      </c>
      <c r="Q237" s="109">
        <v>775</v>
      </c>
      <c r="R237" s="2"/>
    </row>
    <row r="238" spans="1:18" ht="15.75" customHeight="1">
      <c r="A238" s="2">
        <v>11540</v>
      </c>
      <c r="B238" s="81" t="s">
        <v>270</v>
      </c>
      <c r="C238" s="81" t="s">
        <v>440</v>
      </c>
      <c r="D238" s="109" t="s">
        <v>441</v>
      </c>
      <c r="E238" s="128">
        <v>137</v>
      </c>
      <c r="F238" s="128">
        <v>6</v>
      </c>
      <c r="G238" s="150">
        <f>F238/E238</f>
        <v>4.3795620437956206E-2</v>
      </c>
      <c r="H238" s="177">
        <v>0.11</v>
      </c>
      <c r="I238" s="109">
        <v>125.2</v>
      </c>
      <c r="J238" s="109">
        <v>20.700000000000003</v>
      </c>
      <c r="K238" s="155">
        <f>IF(OR(ISBLANK(I238),ISBLANK(J238)),"",(J238/I238))</f>
        <v>0.16533546325878595</v>
      </c>
      <c r="L238" s="208" t="str">
        <f>IF(K238="","",IF(K238&gt;=H238,"Yes","No"))</f>
        <v>Yes</v>
      </c>
      <c r="M238" s="218">
        <f>IF(OR(ISBLANK(I238),ISBLANK(J238)),"",IF(L238="No", "TJ status removed",IF(K238&gt;0.34, K238 *1.15, K238+0.05)))</f>
        <v>0.21533546325878594</v>
      </c>
      <c r="N238" s="109">
        <v>0.03</v>
      </c>
      <c r="O238" s="109">
        <v>67</v>
      </c>
      <c r="P238" s="109">
        <v>0.19</v>
      </c>
      <c r="Q238" s="109">
        <v>434</v>
      </c>
      <c r="R238" s="2"/>
    </row>
    <row r="239" spans="1:18" ht="15.75" customHeight="1">
      <c r="A239" s="2">
        <v>11005</v>
      </c>
      <c r="B239" s="81" t="s">
        <v>270</v>
      </c>
      <c r="C239" s="81" t="s">
        <v>442</v>
      </c>
      <c r="D239" s="109" t="s">
        <v>443</v>
      </c>
      <c r="E239" s="128">
        <v>29</v>
      </c>
      <c r="F239" s="128">
        <v>1</v>
      </c>
      <c r="G239" s="150">
        <f>F239/E239</f>
        <v>3.4482758620689655E-2</v>
      </c>
      <c r="H239" s="177">
        <v>0.13</v>
      </c>
      <c r="I239" s="109">
        <v>30.3</v>
      </c>
      <c r="J239" s="109">
        <v>3.7</v>
      </c>
      <c r="K239" s="155">
        <f>IF(OR(ISBLANK(I239),ISBLANK(J239)),"",(J239/I239))</f>
        <v>0.12211221122112212</v>
      </c>
      <c r="L239" s="208" t="str">
        <f>IF(K239="","",IF(K239&gt;=H239,"Yes","No"))</f>
        <v>No</v>
      </c>
      <c r="M239" s="218" t="str">
        <f>IF(OR(ISBLANK(I239),ISBLANK(J239)),"",IF(L239="No", "TJ status removed",IF(K239&gt;0.34, K239 *1.15, K239+0.05)))</f>
        <v>TJ status removed</v>
      </c>
      <c r="N239" s="109">
        <v>0.03</v>
      </c>
      <c r="O239" s="109">
        <v>64</v>
      </c>
      <c r="P239" s="109">
        <v>0.06</v>
      </c>
      <c r="Q239" s="109">
        <v>360</v>
      </c>
      <c r="R239" s="2"/>
    </row>
    <row r="240" spans="1:18" ht="15.75" customHeight="1">
      <c r="A240" s="2">
        <v>453</v>
      </c>
      <c r="B240" s="81" t="s">
        <v>270</v>
      </c>
      <c r="C240" s="81" t="s">
        <v>444</v>
      </c>
      <c r="D240" s="109" t="s">
        <v>445</v>
      </c>
      <c r="E240" s="128">
        <v>56</v>
      </c>
      <c r="F240" s="128">
        <v>4</v>
      </c>
      <c r="G240" s="150">
        <f>F240/E240</f>
        <v>7.1428571428571425E-2</v>
      </c>
      <c r="H240" s="177">
        <v>0.16</v>
      </c>
      <c r="I240" s="109">
        <v>45.7</v>
      </c>
      <c r="J240" s="109">
        <v>10.700000000000001</v>
      </c>
      <c r="K240" s="155">
        <f>IF(OR(ISBLANK(I240),ISBLANK(J240)),"",(J240/I240))</f>
        <v>0.23413566739606129</v>
      </c>
      <c r="L240" s="208" t="str">
        <f>IF(K240="","",IF(K240&gt;=H240,"Yes","No"))</f>
        <v>Yes</v>
      </c>
      <c r="M240" s="218">
        <f>IF(OR(ISBLANK(I240),ISBLANK(J240)),"",IF(L240="No", "TJ status removed",IF(K240&gt;0.34, K240 *1.15, K240+0.05)))</f>
        <v>0.28413566739606128</v>
      </c>
      <c r="N240" s="109">
        <v>0.68</v>
      </c>
      <c r="O240" s="109">
        <v>2320</v>
      </c>
      <c r="P240" s="109">
        <v>1.21</v>
      </c>
      <c r="Q240" s="109">
        <v>2945</v>
      </c>
      <c r="R240" s="2"/>
    </row>
    <row r="241" spans="1:18" ht="15.75" customHeight="1">
      <c r="A241" s="2">
        <v>249</v>
      </c>
      <c r="B241" s="81" t="s">
        <v>270</v>
      </c>
      <c r="C241" s="81" t="s">
        <v>446</v>
      </c>
      <c r="D241" s="109" t="s">
        <v>447</v>
      </c>
      <c r="E241" s="128">
        <v>39</v>
      </c>
      <c r="F241" s="128">
        <v>7</v>
      </c>
      <c r="G241" s="150">
        <f>F241/E241</f>
        <v>0.17948717948717949</v>
      </c>
      <c r="H241" s="177">
        <v>0.23</v>
      </c>
      <c r="I241" s="109">
        <v>38.700000000000003</v>
      </c>
      <c r="J241" s="109">
        <v>12</v>
      </c>
      <c r="K241" s="155">
        <f>IF(OR(ISBLANK(I241),ISBLANK(J241)),"",(J241/I241))</f>
        <v>0.31007751937984496</v>
      </c>
      <c r="L241" s="208" t="str">
        <f>IF(K241="","",IF(K241&gt;=H241,"Yes","No"))</f>
        <v>Yes</v>
      </c>
      <c r="M241" s="218">
        <f>IF(OR(ISBLANK(I241),ISBLANK(J241)),"",IF(L241="No", "TJ status removed",IF(K241&gt;0.34, K241 *1.15, K241+0.05)))</f>
        <v>0.36007751937984495</v>
      </c>
      <c r="N241" s="109">
        <v>0.11</v>
      </c>
      <c r="O241" s="109">
        <v>98</v>
      </c>
      <c r="P241" s="109">
        <v>0.14000000000000001</v>
      </c>
      <c r="Q241" s="109">
        <v>326</v>
      </c>
      <c r="R241" s="2"/>
    </row>
    <row r="242" spans="1:18" ht="15.75" customHeight="1">
      <c r="A242" s="2">
        <v>40881</v>
      </c>
      <c r="B242" s="81" t="s">
        <v>270</v>
      </c>
      <c r="C242" s="81" t="s">
        <v>448</v>
      </c>
      <c r="D242" s="109" t="s">
        <v>449</v>
      </c>
      <c r="E242" s="128">
        <v>124</v>
      </c>
      <c r="F242" s="128">
        <v>14</v>
      </c>
      <c r="G242" s="150">
        <f>F242/E242</f>
        <v>0.11290322580645161</v>
      </c>
      <c r="H242" s="177">
        <v>0.16</v>
      </c>
      <c r="I242" s="109">
        <v>127</v>
      </c>
      <c r="J242" s="109">
        <v>16</v>
      </c>
      <c r="K242" s="155">
        <f>IF(OR(ISBLANK(I242),ISBLANK(J242)),"",(J242/I242))</f>
        <v>0.12598425196850394</v>
      </c>
      <c r="L242" s="208" t="str">
        <f>IF(K242="","",IF(K242&gt;=H242,"Yes","No"))</f>
        <v>No</v>
      </c>
      <c r="M242" s="218" t="str">
        <f>IF(OR(ISBLANK(I242),ISBLANK(J242)),"",IF(L242="No", "TJ status removed",IF(K242&gt;0.34, K242 *1.15, K242+0.05)))</f>
        <v>TJ status removed</v>
      </c>
      <c r="N242" s="109">
        <v>0.56000000000000005</v>
      </c>
      <c r="O242" s="109">
        <v>60</v>
      </c>
      <c r="P242" s="109">
        <v>0.24</v>
      </c>
      <c r="Q242" s="109">
        <v>310</v>
      </c>
      <c r="R242" s="2"/>
    </row>
    <row r="243" spans="1:18" ht="15.75" customHeight="1">
      <c r="A243" s="2">
        <v>10745</v>
      </c>
      <c r="B243" s="81" t="s">
        <v>270</v>
      </c>
      <c r="C243" s="81" t="s">
        <v>450</v>
      </c>
      <c r="D243" s="109" t="s">
        <v>451</v>
      </c>
      <c r="E243" s="128">
        <v>81</v>
      </c>
      <c r="F243" s="128">
        <v>21</v>
      </c>
      <c r="G243" s="150">
        <f>F243/E243</f>
        <v>0.25925925925925924</v>
      </c>
      <c r="H243" s="177">
        <v>0.31</v>
      </c>
      <c r="I243" s="109">
        <v>86</v>
      </c>
      <c r="J243" s="109">
        <v>32.700000000000003</v>
      </c>
      <c r="K243" s="155">
        <f>IF(OR(ISBLANK(I243),ISBLANK(J243)),"",(J243/I243))</f>
        <v>0.38023255813953494</v>
      </c>
      <c r="L243" s="208" t="str">
        <f>IF(K243="","",IF(K243&gt;=H243,"Yes","No"))</f>
        <v>Yes</v>
      </c>
      <c r="M243" s="218">
        <f>IF(OR(ISBLANK(I243),ISBLANK(J243)),"",IF(L243="No", "TJ status removed",IF(K243&gt;0.34, K243 *1.15, K243+0.05)))</f>
        <v>0.43726744186046512</v>
      </c>
      <c r="N243" s="109">
        <v>0.04</v>
      </c>
      <c r="O243" s="109">
        <v>21</v>
      </c>
      <c r="P243" s="109">
        <v>1.31</v>
      </c>
      <c r="Q243" s="109">
        <v>641</v>
      </c>
      <c r="R243" s="2"/>
    </row>
    <row r="244" spans="1:18" ht="15.75" customHeight="1">
      <c r="A244" s="2">
        <v>11307</v>
      </c>
      <c r="B244" s="81" t="s">
        <v>270</v>
      </c>
      <c r="C244" s="81" t="s">
        <v>452</v>
      </c>
      <c r="D244" s="109" t="s">
        <v>453</v>
      </c>
      <c r="E244" s="128">
        <v>56</v>
      </c>
      <c r="F244" s="128">
        <v>7</v>
      </c>
      <c r="G244" s="150">
        <f>F244/E244</f>
        <v>0.125</v>
      </c>
      <c r="H244" s="177">
        <v>0.19</v>
      </c>
      <c r="I244" s="109">
        <v>60.300000000000004</v>
      </c>
      <c r="J244" s="109">
        <v>12</v>
      </c>
      <c r="K244" s="155">
        <f>IF(OR(ISBLANK(I244),ISBLANK(J244)),"",(J244/I244))</f>
        <v>0.19900497512437809</v>
      </c>
      <c r="L244" s="208" t="str">
        <f>IF(K244="","",IF(K244&gt;=H244,"Yes","No"))</f>
        <v>Yes</v>
      </c>
      <c r="M244" s="218">
        <f>IF(OR(ISBLANK(I244),ISBLANK(J244)),"",IF(L244="No", "TJ status removed",IF(K244&gt;0.34, K244 *1.15, K244+0.05)))</f>
        <v>0.24900497512437808</v>
      </c>
      <c r="N244" s="109">
        <v>0</v>
      </c>
      <c r="O244" s="109">
        <v>90</v>
      </c>
      <c r="P244" s="109">
        <v>0.08</v>
      </c>
      <c r="Q244" s="109">
        <v>434</v>
      </c>
      <c r="R244" s="2"/>
    </row>
    <row r="245" spans="1:18" ht="15.75" customHeight="1">
      <c r="A245" s="2">
        <v>10618</v>
      </c>
      <c r="B245" s="81" t="s">
        <v>270</v>
      </c>
      <c r="C245" s="81" t="s">
        <v>454</v>
      </c>
      <c r="D245" s="109" t="s">
        <v>455</v>
      </c>
      <c r="E245" s="128">
        <v>27</v>
      </c>
      <c r="F245" s="128">
        <v>6</v>
      </c>
      <c r="G245" s="150">
        <f>F245/E245</f>
        <v>0.22222222222222221</v>
      </c>
      <c r="H245" s="177">
        <v>0.31</v>
      </c>
      <c r="I245" s="109">
        <v>31</v>
      </c>
      <c r="J245" s="109">
        <v>7.3000000000000007</v>
      </c>
      <c r="K245" s="155">
        <f>IF(OR(ISBLANK(I245),ISBLANK(J245)),"",(J245/I245))</f>
        <v>0.23548387096774195</v>
      </c>
      <c r="L245" s="208" t="str">
        <f>IF(K245="","",IF(K245&gt;=H245,"Yes","No"))</f>
        <v>No</v>
      </c>
      <c r="M245" s="218" t="str">
        <f>IF(OR(ISBLANK(I245),ISBLANK(J245)),"",IF(L245="No", "TJ status removed",IF(K245&gt;0.34, K245 *1.15, K245+0.05)))</f>
        <v>TJ status removed</v>
      </c>
      <c r="N245" s="109">
        <v>2</v>
      </c>
      <c r="O245" s="109">
        <v>305</v>
      </c>
      <c r="P245" s="109">
        <v>1.6400000000000001</v>
      </c>
      <c r="Q245" s="109">
        <v>692</v>
      </c>
      <c r="R245" s="2"/>
    </row>
    <row r="246" spans="1:18" ht="15.75" customHeight="1">
      <c r="A246" s="2">
        <v>10460</v>
      </c>
      <c r="B246" s="81" t="s">
        <v>270</v>
      </c>
      <c r="C246" s="81" t="s">
        <v>456</v>
      </c>
      <c r="D246" s="109" t="s">
        <v>457</v>
      </c>
      <c r="E246" s="128">
        <v>29</v>
      </c>
      <c r="F246" s="128">
        <v>7</v>
      </c>
      <c r="G246" s="150">
        <f>F246/E246</f>
        <v>0.2413793103448276</v>
      </c>
      <c r="H246" s="177">
        <v>0.28999999999999998</v>
      </c>
      <c r="I246" s="109">
        <v>27</v>
      </c>
      <c r="J246" s="109">
        <v>10</v>
      </c>
      <c r="K246" s="155">
        <f>IF(OR(ISBLANK(I246),ISBLANK(J246)),"",(J246/I246))</f>
        <v>0.37037037037037035</v>
      </c>
      <c r="L246" s="208" t="str">
        <f>IF(K246="","",IF(K246&gt;=H246,"Yes","No"))</f>
        <v>Yes</v>
      </c>
      <c r="M246" s="218">
        <f>IF(OR(ISBLANK(I246),ISBLANK(J246)),"",IF(L246="No", "TJ status removed",IF(K246&gt;0.34, K246 *1.15, K246+0.05)))</f>
        <v>0.42592592592592587</v>
      </c>
      <c r="N246" s="109">
        <v>0.13</v>
      </c>
      <c r="O246" s="109">
        <v>70</v>
      </c>
      <c r="P246" s="109">
        <v>0.43</v>
      </c>
      <c r="Q246" s="109">
        <v>128</v>
      </c>
      <c r="R246" s="2"/>
    </row>
    <row r="247" spans="1:18" ht="15.75" customHeight="1">
      <c r="A247" s="2">
        <v>11067</v>
      </c>
      <c r="B247" s="81" t="s">
        <v>270</v>
      </c>
      <c r="C247" s="81" t="s">
        <v>458</v>
      </c>
      <c r="D247" s="109" t="s">
        <v>459</v>
      </c>
      <c r="E247" s="128">
        <v>67</v>
      </c>
      <c r="F247" s="128">
        <v>2</v>
      </c>
      <c r="G247" s="150">
        <f>F247/E247</f>
        <v>2.9850746268656716E-2</v>
      </c>
      <c r="H247" s="177">
        <v>0.08</v>
      </c>
      <c r="I247" s="109">
        <v>53</v>
      </c>
      <c r="J247" s="109">
        <v>5.7</v>
      </c>
      <c r="K247" s="155">
        <f>IF(OR(ISBLANK(I247),ISBLANK(J247)),"",(J247/I247))</f>
        <v>0.10754716981132076</v>
      </c>
      <c r="L247" s="208" t="str">
        <f>IF(K247="","",IF(K247&gt;=H247,"Yes","No"))</f>
        <v>Yes</v>
      </c>
      <c r="M247" s="218">
        <f>IF(OR(ISBLANK(I247),ISBLANK(J247)),"",IF(L247="No", "TJ status removed",IF(K247&gt;0.34, K247 *1.15, K247+0.05)))</f>
        <v>0.15754716981132078</v>
      </c>
      <c r="N247" s="109">
        <v>0.04</v>
      </c>
      <c r="O247" s="109">
        <v>44</v>
      </c>
      <c r="P247" s="109">
        <v>0.44</v>
      </c>
      <c r="Q247" s="109">
        <v>348</v>
      </c>
      <c r="R247" s="2"/>
    </row>
    <row r="248" spans="1:18" ht="15.75" customHeight="1">
      <c r="A248" s="2">
        <v>40618</v>
      </c>
      <c r="B248" s="81" t="s">
        <v>270</v>
      </c>
      <c r="C248" s="81" t="s">
        <v>460</v>
      </c>
      <c r="D248" s="109" t="s">
        <v>461</v>
      </c>
      <c r="E248" s="128">
        <v>55</v>
      </c>
      <c r="F248" s="128">
        <v>19</v>
      </c>
      <c r="G248" s="150">
        <f>F248/E248</f>
        <v>0.34545454545454546</v>
      </c>
      <c r="H248" s="177">
        <v>0.4</v>
      </c>
      <c r="I248" s="109">
        <v>59</v>
      </c>
      <c r="J248" s="109">
        <v>23.700000000000003</v>
      </c>
      <c r="K248" s="155">
        <f>IF(OR(ISBLANK(I248),ISBLANK(J248)),"",(J248/I248))</f>
        <v>0.40169491525423734</v>
      </c>
      <c r="L248" s="208" t="str">
        <f>IF(K248="","",IF(K248&gt;=H248,"Yes","No"))</f>
        <v>Yes</v>
      </c>
      <c r="M248" s="218">
        <f>IF(OR(ISBLANK(I248),ISBLANK(J248)),"",IF(L248="No", "TJ status removed",IF(K248&gt;0.34, K248 *1.15, K248+0.05)))</f>
        <v>0.4619491525423729</v>
      </c>
      <c r="N248" s="109">
        <v>0.43</v>
      </c>
      <c r="O248" s="109">
        <v>224</v>
      </c>
      <c r="P248" s="109">
        <v>0.78</v>
      </c>
      <c r="Q248" s="109">
        <v>326</v>
      </c>
      <c r="R248" s="2"/>
    </row>
    <row r="249" spans="1:18" ht="15.75" customHeight="1">
      <c r="A249" s="2">
        <v>13129</v>
      </c>
      <c r="B249" s="81" t="s">
        <v>270</v>
      </c>
      <c r="C249" s="81" t="s">
        <v>462</v>
      </c>
      <c r="D249" s="109" t="s">
        <v>463</v>
      </c>
      <c r="E249" s="128">
        <v>19</v>
      </c>
      <c r="F249" s="128">
        <v>2</v>
      </c>
      <c r="G249" s="150">
        <f>F249/E249</f>
        <v>0.10526315789473684</v>
      </c>
      <c r="H249" s="177">
        <v>0.16</v>
      </c>
      <c r="I249" s="109">
        <v>18.3</v>
      </c>
      <c r="J249" s="109">
        <v>4.3</v>
      </c>
      <c r="K249" s="155">
        <f>IF(OR(ISBLANK(I249),ISBLANK(J249)),"",(J249/I249))</f>
        <v>0.2349726775956284</v>
      </c>
      <c r="L249" s="208" t="str">
        <f>IF(K249="","",IF(K249&gt;=H249,"Yes","No"))</f>
        <v>Yes</v>
      </c>
      <c r="M249" s="218">
        <f>IF(OR(ISBLANK(I249),ISBLANK(J249)),"",IF(L249="No", "TJ status removed",IF(K249&gt;0.34, K249 *1.15, K249+0.05)))</f>
        <v>0.28497267759562839</v>
      </c>
      <c r="N249" s="109">
        <v>0</v>
      </c>
      <c r="O249" s="109">
        <v>51</v>
      </c>
      <c r="P249" s="109">
        <v>0.17</v>
      </c>
      <c r="Q249" s="109">
        <v>511</v>
      </c>
      <c r="R249" s="2"/>
    </row>
    <row r="250" spans="1:18" ht="15.75" customHeight="1">
      <c r="A250" s="2">
        <v>40839</v>
      </c>
      <c r="B250" s="81" t="s">
        <v>270</v>
      </c>
      <c r="C250" s="81" t="s">
        <v>464</v>
      </c>
      <c r="D250" s="109" t="s">
        <v>465</v>
      </c>
      <c r="E250" s="128">
        <v>31</v>
      </c>
      <c r="F250" s="128">
        <v>7</v>
      </c>
      <c r="G250" s="150">
        <f>F250/E250</f>
        <v>0.22580645161290322</v>
      </c>
      <c r="H250" s="177">
        <v>0.28000000000000003</v>
      </c>
      <c r="I250" s="109">
        <v>38.700000000000003</v>
      </c>
      <c r="J250" s="109">
        <v>13</v>
      </c>
      <c r="K250" s="155">
        <f>IF(OR(ISBLANK(I250),ISBLANK(J250)),"",(J250/I250))</f>
        <v>0.33591731266149866</v>
      </c>
      <c r="L250" s="208" t="str">
        <f>IF(K250="","",IF(K250&gt;=H250,"Yes","No"))</f>
        <v>Yes</v>
      </c>
      <c r="M250" s="218">
        <f>IF(OR(ISBLANK(I250),ISBLANK(J250)),"",IF(L250="No", "TJ status removed",IF(K250&gt;0.34, K250 *1.15, K250+0.05)))</f>
        <v>0.38591731266149865</v>
      </c>
      <c r="N250" s="109">
        <v>0.04</v>
      </c>
      <c r="O250" s="109">
        <v>109</v>
      </c>
      <c r="P250" s="109">
        <v>0.67</v>
      </c>
      <c r="Q250" s="109">
        <v>635</v>
      </c>
      <c r="R250" s="2"/>
    </row>
    <row r="251" spans="1:18" ht="15.75" customHeight="1">
      <c r="A251" s="2">
        <v>10797</v>
      </c>
      <c r="B251" s="81" t="s">
        <v>270</v>
      </c>
      <c r="C251" s="81" t="s">
        <v>466</v>
      </c>
      <c r="D251" s="109" t="s">
        <v>467</v>
      </c>
      <c r="E251" s="128">
        <v>38</v>
      </c>
      <c r="F251" s="128">
        <v>7</v>
      </c>
      <c r="G251" s="150">
        <f>F251/E251</f>
        <v>0.18421052631578946</v>
      </c>
      <c r="H251" s="177">
        <v>0.26</v>
      </c>
      <c r="I251" s="109">
        <v>25.700000000000003</v>
      </c>
      <c r="J251" s="109">
        <v>10</v>
      </c>
      <c r="K251" s="155">
        <f>IF(OR(ISBLANK(I251),ISBLANK(J251)),"",(J251/I251))</f>
        <v>0.3891050583657587</v>
      </c>
      <c r="L251" s="208" t="str">
        <f>IF(K251="","",IF(K251&gt;=H251,"Yes","No"))</f>
        <v>Yes</v>
      </c>
      <c r="M251" s="218">
        <f>IF(OR(ISBLANK(I251),ISBLANK(J251)),"",IF(L251="No", "TJ status removed",IF(K251&gt;0.34, K251 *1.15, K251+0.05)))</f>
        <v>0.44747081712062248</v>
      </c>
      <c r="N251" s="109">
        <v>0</v>
      </c>
      <c r="O251" s="109">
        <v>85</v>
      </c>
      <c r="P251" s="109">
        <v>7.0000000000000007E-2</v>
      </c>
      <c r="Q251" s="109">
        <v>350</v>
      </c>
      <c r="R251" s="2"/>
    </row>
    <row r="252" spans="1:18" ht="15.75" customHeight="1">
      <c r="A252" s="2">
        <v>466</v>
      </c>
      <c r="B252" s="81" t="s">
        <v>270</v>
      </c>
      <c r="C252" s="81" t="s">
        <v>468</v>
      </c>
      <c r="D252" s="109" t="s">
        <v>469</v>
      </c>
      <c r="E252" s="128">
        <v>19</v>
      </c>
      <c r="F252" s="128">
        <v>1</v>
      </c>
      <c r="G252" s="150">
        <f>F252/E252</f>
        <v>5.2631578947368418E-2</v>
      </c>
      <c r="H252" s="177">
        <v>0.1</v>
      </c>
      <c r="I252" s="109">
        <v>21.3</v>
      </c>
      <c r="J252" s="109">
        <v>5.7</v>
      </c>
      <c r="K252" s="155">
        <f>IF(OR(ISBLANK(I252),ISBLANK(J252)),"",(J252/I252))</f>
        <v>0.26760563380281688</v>
      </c>
      <c r="L252" s="208" t="str">
        <f>IF(K252="","",IF(K252&gt;=H252,"Yes","No"))</f>
        <v>Yes</v>
      </c>
      <c r="M252" s="218">
        <f>IF(OR(ISBLANK(I252),ISBLANK(J252)),"",IF(L252="No", "TJ status removed",IF(K252&gt;0.34, K252 *1.15, K252+0.05)))</f>
        <v>0.31760563380281687</v>
      </c>
      <c r="N252" s="109">
        <v>0</v>
      </c>
      <c r="O252" s="109">
        <v>151</v>
      </c>
      <c r="P252" s="109">
        <v>0.67</v>
      </c>
      <c r="Q252" s="109">
        <v>841</v>
      </c>
      <c r="R252" s="2"/>
    </row>
    <row r="253" spans="1:18" ht="15.75" customHeight="1">
      <c r="A253" s="2">
        <v>11081</v>
      </c>
      <c r="B253" s="81" t="s">
        <v>270</v>
      </c>
      <c r="C253" s="81" t="s">
        <v>470</v>
      </c>
      <c r="D253" s="109" t="s">
        <v>471</v>
      </c>
      <c r="E253" s="128">
        <v>168</v>
      </c>
      <c r="F253" s="128">
        <v>4</v>
      </c>
      <c r="G253" s="150">
        <f>F253/E253</f>
        <v>2.3809523809523808E-2</v>
      </c>
      <c r="H253" s="177">
        <v>0.11</v>
      </c>
      <c r="I253" s="109">
        <v>121.30000000000001</v>
      </c>
      <c r="J253" s="109">
        <v>7</v>
      </c>
      <c r="K253" s="155">
        <f>IF(OR(ISBLANK(I253),ISBLANK(J253)),"",(J253/I253))</f>
        <v>5.7708161582852427E-2</v>
      </c>
      <c r="L253" s="208" t="str">
        <f>IF(K253="","",IF(K253&gt;=H253,"Yes","No"))</f>
        <v>No</v>
      </c>
      <c r="M253" s="218" t="str">
        <f>IF(OR(ISBLANK(I253),ISBLANK(J253)),"",IF(L253="No", "TJ status removed",IF(K253&gt;0.34, K253 *1.15, K253+0.05)))</f>
        <v>TJ status removed</v>
      </c>
      <c r="N253" s="109">
        <v>0</v>
      </c>
      <c r="O253" s="109">
        <v>65</v>
      </c>
      <c r="P253" s="109">
        <v>0</v>
      </c>
      <c r="Q253" s="109">
        <v>255</v>
      </c>
      <c r="R253" s="2"/>
    </row>
    <row r="254" spans="1:18" ht="15.75" customHeight="1">
      <c r="A254" s="2">
        <v>12134</v>
      </c>
      <c r="B254" s="81" t="s">
        <v>270</v>
      </c>
      <c r="C254" s="81" t="s">
        <v>472</v>
      </c>
      <c r="D254" s="109" t="s">
        <v>473</v>
      </c>
      <c r="E254" s="128">
        <v>26</v>
      </c>
      <c r="F254" s="128">
        <v>8</v>
      </c>
      <c r="G254" s="150">
        <f>F254/E254</f>
        <v>0.30769230769230771</v>
      </c>
      <c r="H254" s="177">
        <v>0.41</v>
      </c>
      <c r="I254" s="109">
        <v>21.700000000000003</v>
      </c>
      <c r="J254" s="109">
        <v>7.7</v>
      </c>
      <c r="K254" s="155">
        <f>IF(OR(ISBLANK(I254),ISBLANK(J254)),"",(J254/I254))</f>
        <v>0.35483870967741932</v>
      </c>
      <c r="L254" s="208" t="str">
        <f>IF(K254="","",IF(K254&gt;=H254,"Yes","No"))</f>
        <v>No</v>
      </c>
      <c r="M254" s="218" t="str">
        <f>IF(OR(ISBLANK(I254),ISBLANK(J254)),"",IF(L254="No", "TJ status removed",IF(K254&gt;0.34, K254 *1.15, K254+0.05)))</f>
        <v>TJ status removed</v>
      </c>
      <c r="N254" s="109">
        <v>0.31</v>
      </c>
      <c r="O254" s="109">
        <v>116</v>
      </c>
      <c r="P254" s="109">
        <v>0.42</v>
      </c>
      <c r="Q254" s="109">
        <v>362</v>
      </c>
      <c r="R254" s="2"/>
    </row>
    <row r="255" spans="1:18" ht="15.75" customHeight="1">
      <c r="A255" s="2">
        <v>41959</v>
      </c>
      <c r="B255" s="81" t="s">
        <v>270</v>
      </c>
      <c r="C255" s="81" t="s">
        <v>474</v>
      </c>
      <c r="D255" s="109" t="s">
        <v>475</v>
      </c>
      <c r="E255" s="128">
        <v>66</v>
      </c>
      <c r="F255" s="128">
        <v>5</v>
      </c>
      <c r="G255" s="150">
        <f>F255/E255</f>
        <v>7.575757575757576E-2</v>
      </c>
      <c r="H255" s="177">
        <v>0.18</v>
      </c>
      <c r="I255" s="109">
        <v>67.7</v>
      </c>
      <c r="J255" s="109">
        <v>8</v>
      </c>
      <c r="K255" s="155">
        <f>IF(OR(ISBLANK(I255),ISBLANK(J255)),"",(J255/I255))</f>
        <v>0.11816838995568685</v>
      </c>
      <c r="L255" s="208" t="str">
        <f>IF(K255="","",IF(K255&gt;=H255,"Yes","No"))</f>
        <v>No</v>
      </c>
      <c r="M255" s="218" t="str">
        <f>IF(OR(ISBLANK(I255),ISBLANK(J255)),"",IF(L255="No", "TJ status removed",IF(K255&gt;0.34, K255 *1.15, K255+0.05)))</f>
        <v>TJ status removed</v>
      </c>
      <c r="N255" s="109">
        <v>0.62</v>
      </c>
      <c r="O255" s="109">
        <v>79</v>
      </c>
      <c r="P255" s="109">
        <v>0.69000000000000006</v>
      </c>
      <c r="Q255" s="109">
        <v>268</v>
      </c>
      <c r="R255" s="2"/>
    </row>
    <row r="256" spans="1:18" ht="15.75" customHeight="1">
      <c r="A256" s="2">
        <v>10344</v>
      </c>
      <c r="B256" s="81" t="s">
        <v>270</v>
      </c>
      <c r="C256" s="81" t="s">
        <v>476</v>
      </c>
      <c r="D256" s="109" t="s">
        <v>477</v>
      </c>
      <c r="E256" s="128">
        <v>217</v>
      </c>
      <c r="F256" s="128">
        <v>5</v>
      </c>
      <c r="G256" s="150">
        <f>F256/E256</f>
        <v>2.3041474654377881E-2</v>
      </c>
      <c r="H256" s="177">
        <v>0.11</v>
      </c>
      <c r="I256" s="109">
        <v>221.3</v>
      </c>
      <c r="J256" s="109">
        <v>12.3</v>
      </c>
      <c r="K256" s="155">
        <f>IF(OR(ISBLANK(I256),ISBLANK(J256)),"",(J256/I256))</f>
        <v>5.558065973791234E-2</v>
      </c>
      <c r="L256" s="208" t="str">
        <f>IF(K256="","",IF(K256&gt;=H256,"Yes","No"))</f>
        <v>No</v>
      </c>
      <c r="M256" s="218" t="str">
        <f>IF(OR(ISBLANK(I256),ISBLANK(J256)),"",IF(L256="No", "TJ status removed",IF(K256&gt;0.34, K256 *1.15, K256+0.05)))</f>
        <v>TJ status removed</v>
      </c>
      <c r="N256" s="109">
        <v>0.02</v>
      </c>
      <c r="O256" s="109">
        <v>28</v>
      </c>
      <c r="P256" s="109">
        <v>0.19</v>
      </c>
      <c r="Q256" s="109">
        <v>261</v>
      </c>
      <c r="R256" s="2"/>
    </row>
    <row r="257" spans="1:18" ht="15.75" customHeight="1">
      <c r="A257" s="2">
        <v>41982</v>
      </c>
      <c r="B257" s="81" t="s">
        <v>270</v>
      </c>
      <c r="C257" s="81" t="s">
        <v>478</v>
      </c>
      <c r="D257" s="109" t="s">
        <v>479</v>
      </c>
      <c r="E257" s="128">
        <v>60</v>
      </c>
      <c r="F257" s="128">
        <v>12</v>
      </c>
      <c r="G257" s="150">
        <f>F257/E257</f>
        <v>0.2</v>
      </c>
      <c r="H257" s="177">
        <v>0.25</v>
      </c>
      <c r="I257" s="109">
        <v>60.300000000000004</v>
      </c>
      <c r="J257" s="109">
        <v>21</v>
      </c>
      <c r="K257" s="155">
        <f>IF(OR(ISBLANK(I257),ISBLANK(J257)),"",(J257/I257))</f>
        <v>0.34825870646766166</v>
      </c>
      <c r="L257" s="208" t="str">
        <f>IF(K257="","",IF(K257&gt;=H257,"Yes","No"))</f>
        <v>Yes</v>
      </c>
      <c r="M257" s="218">
        <f>IF(OR(ISBLANK(I257),ISBLANK(J257)),"",IF(L257="No", "TJ status removed",IF(K257&gt;0.34, K257 *1.15, K257+0.05)))</f>
        <v>0.4004975124378109</v>
      </c>
      <c r="N257" s="109">
        <v>0.18</v>
      </c>
      <c r="O257" s="109">
        <v>94</v>
      </c>
      <c r="P257" s="109">
        <v>0.35000000000000003</v>
      </c>
      <c r="Q257" s="109">
        <v>476</v>
      </c>
      <c r="R257" s="2"/>
    </row>
    <row r="258" spans="1:18" ht="15.75" customHeight="1">
      <c r="A258" s="2">
        <v>439</v>
      </c>
      <c r="B258" s="81" t="s">
        <v>270</v>
      </c>
      <c r="C258" s="81" t="s">
        <v>480</v>
      </c>
      <c r="D258" s="109" t="s">
        <v>481</v>
      </c>
      <c r="E258" s="128">
        <v>35</v>
      </c>
      <c r="F258" s="128">
        <v>3</v>
      </c>
      <c r="G258" s="150">
        <f>F258/E258</f>
        <v>8.5714285714285715E-2</v>
      </c>
      <c r="H258" s="177">
        <v>0.15</v>
      </c>
      <c r="I258" s="109">
        <v>37.300000000000004</v>
      </c>
      <c r="J258" s="109">
        <v>3.3000000000000003</v>
      </c>
      <c r="K258" s="155">
        <f>IF(OR(ISBLANK(I258),ISBLANK(J258)),"",(J258/I258))</f>
        <v>8.8471849865951746E-2</v>
      </c>
      <c r="L258" s="208" t="str">
        <f>IF(K258="","",IF(K258&gt;=H258,"Yes","No"))</f>
        <v>No</v>
      </c>
      <c r="M258" s="218" t="str">
        <f>IF(OR(ISBLANK(I258),ISBLANK(J258)),"",IF(L258="No", "TJ status removed",IF(K258&gt;0.34, K258 *1.15, K258+0.05)))</f>
        <v>TJ status removed</v>
      </c>
      <c r="N258" s="109">
        <v>0</v>
      </c>
      <c r="O258" s="109">
        <v>48</v>
      </c>
      <c r="P258" s="109">
        <v>0</v>
      </c>
      <c r="Q258" s="109">
        <v>209</v>
      </c>
      <c r="R258" s="2"/>
    </row>
    <row r="259" spans="1:18" ht="15.75" customHeight="1">
      <c r="A259" s="2">
        <v>421</v>
      </c>
      <c r="B259" s="81" t="s">
        <v>270</v>
      </c>
      <c r="C259" s="81" t="s">
        <v>482</v>
      </c>
      <c r="D259" s="109" t="s">
        <v>483</v>
      </c>
      <c r="E259" s="128">
        <v>96</v>
      </c>
      <c r="F259" s="128">
        <v>18</v>
      </c>
      <c r="G259" s="150">
        <f>F259/E259</f>
        <v>0.1875</v>
      </c>
      <c r="H259" s="177">
        <v>0.24</v>
      </c>
      <c r="I259" s="109">
        <v>92.300000000000011</v>
      </c>
      <c r="J259" s="109">
        <v>22</v>
      </c>
      <c r="K259" s="155">
        <f>IF(OR(ISBLANK(I259),ISBLANK(J259)),"",(J259/I259))</f>
        <v>0.23835319609967495</v>
      </c>
      <c r="L259" s="208" t="str">
        <f>IF(K259="","",IF(K259&gt;=H259,"Yes","No"))</f>
        <v>No</v>
      </c>
      <c r="M259" s="218" t="str">
        <f>IF(OR(ISBLANK(I259),ISBLANK(J259)),"",IF(L259="No", "TJ status removed",IF(K259&gt;0.34, K259 *1.15, K259+0.05)))</f>
        <v>TJ status removed</v>
      </c>
      <c r="N259" s="109">
        <v>0.54</v>
      </c>
      <c r="O259" s="109">
        <v>198</v>
      </c>
      <c r="P259" s="109">
        <v>0.48</v>
      </c>
      <c r="Q259" s="109">
        <v>303</v>
      </c>
      <c r="R259" s="2"/>
    </row>
    <row r="260" spans="1:18" ht="15.75" customHeight="1">
      <c r="A260" s="2">
        <v>435</v>
      </c>
      <c r="B260" s="81" t="s">
        <v>270</v>
      </c>
      <c r="C260" s="81" t="s">
        <v>484</v>
      </c>
      <c r="D260" s="109" t="s">
        <v>485</v>
      </c>
      <c r="E260" s="128">
        <v>96</v>
      </c>
      <c r="F260" s="128">
        <v>11</v>
      </c>
      <c r="G260" s="150">
        <f>F260/E260</f>
        <v>0.11458333333333333</v>
      </c>
      <c r="H260" s="177">
        <v>0.17</v>
      </c>
      <c r="I260" s="109">
        <v>100.7</v>
      </c>
      <c r="J260" s="109">
        <v>16.3</v>
      </c>
      <c r="K260" s="155">
        <f>IF(OR(ISBLANK(I260),ISBLANK(J260)),"",(J260/I260))</f>
        <v>0.16186693147964251</v>
      </c>
      <c r="L260" s="208" t="str">
        <f>IF(K260="","",IF(K260&gt;=H260,"Yes","No"))</f>
        <v>No</v>
      </c>
      <c r="M260" s="218" t="str">
        <f>IF(OR(ISBLANK(I260),ISBLANK(J260)),"",IF(L260="No", "TJ status removed",IF(K260&gt;0.34, K260 *1.15, K260+0.05)))</f>
        <v>TJ status removed</v>
      </c>
      <c r="N260" s="109">
        <v>0.44</v>
      </c>
      <c r="O260" s="109">
        <v>83</v>
      </c>
      <c r="P260" s="109">
        <v>0.86</v>
      </c>
      <c r="Q260" s="109">
        <v>242</v>
      </c>
      <c r="R260" s="2"/>
    </row>
    <row r="261" spans="1:18" ht="15.75" customHeight="1">
      <c r="A261" s="2">
        <v>40520</v>
      </c>
      <c r="B261" s="81" t="s">
        <v>270</v>
      </c>
      <c r="C261" s="81" t="s">
        <v>486</v>
      </c>
      <c r="D261" s="109" t="s">
        <v>487</v>
      </c>
      <c r="E261" s="128">
        <v>1081</v>
      </c>
      <c r="F261" s="128">
        <v>238</v>
      </c>
      <c r="G261" s="150">
        <f>F261/E261</f>
        <v>0.22016651248843663</v>
      </c>
      <c r="H261" s="177">
        <v>0.27</v>
      </c>
      <c r="I261" s="109">
        <v>1161.7</v>
      </c>
      <c r="J261" s="109">
        <v>418.70000000000005</v>
      </c>
      <c r="K261" s="155">
        <f>IF(OR(ISBLANK(I261),ISBLANK(J261)),"",(J261/I261))</f>
        <v>0.36042007402943965</v>
      </c>
      <c r="L261" s="208" t="str">
        <f>IF(K261="","",IF(K261&gt;=H261,"Yes","No"))</f>
        <v>Yes</v>
      </c>
      <c r="M261" s="218">
        <f>IF(OR(ISBLANK(I261),ISBLANK(J261)),"",IF(L261="No", "TJ status removed",IF(K261&gt;0.34, K261 *1.15, K261+0.05)))</f>
        <v>0.41448308513385557</v>
      </c>
      <c r="N261" s="109">
        <v>1.59</v>
      </c>
      <c r="O261" s="109">
        <v>328</v>
      </c>
      <c r="P261" s="109">
        <v>1.82</v>
      </c>
      <c r="Q261" s="109">
        <v>514</v>
      </c>
      <c r="R261" s="2"/>
    </row>
    <row r="262" spans="1:18" ht="15.75" customHeight="1">
      <c r="A262" s="2">
        <v>41370</v>
      </c>
      <c r="B262" s="81" t="s">
        <v>270</v>
      </c>
      <c r="C262" s="81" t="s">
        <v>488</v>
      </c>
      <c r="D262" s="109" t="s">
        <v>489</v>
      </c>
      <c r="E262" s="128">
        <v>27</v>
      </c>
      <c r="F262" s="128">
        <v>3</v>
      </c>
      <c r="G262" s="150">
        <f>F262/E262</f>
        <v>0.1111111111111111</v>
      </c>
      <c r="H262" s="177">
        <v>0.16</v>
      </c>
      <c r="I262" s="109">
        <v>25.3</v>
      </c>
      <c r="J262" s="109">
        <v>6</v>
      </c>
      <c r="K262" s="155">
        <f>IF(OR(ISBLANK(I262),ISBLANK(J262)),"",(J262/I262))</f>
        <v>0.23715415019762845</v>
      </c>
      <c r="L262" s="208" t="str">
        <f>IF(K262="","",IF(K262&gt;=H262,"Yes","No"))</f>
        <v>Yes</v>
      </c>
      <c r="M262" s="218">
        <f>IF(OR(ISBLANK(I262),ISBLANK(J262)),"",IF(L262="No", "TJ status removed",IF(K262&gt;0.34, K262 *1.15, K262+0.05)))</f>
        <v>0.28715415019762847</v>
      </c>
      <c r="N262" s="109">
        <v>0.04</v>
      </c>
      <c r="O262" s="109">
        <v>41</v>
      </c>
      <c r="P262" s="109">
        <v>0.5</v>
      </c>
      <c r="Q262" s="109">
        <v>297</v>
      </c>
      <c r="R262" s="2"/>
    </row>
    <row r="263" spans="1:18" ht="15.75" customHeight="1">
      <c r="A263" s="2">
        <v>13311</v>
      </c>
      <c r="B263" s="81" t="s">
        <v>270</v>
      </c>
      <c r="C263" s="81" t="s">
        <v>490</v>
      </c>
      <c r="D263" s="109" t="s">
        <v>491</v>
      </c>
      <c r="E263" s="128">
        <v>24</v>
      </c>
      <c r="F263" s="128">
        <v>6</v>
      </c>
      <c r="G263" s="150">
        <f>F263/E263</f>
        <v>0.25</v>
      </c>
      <c r="H263" s="177">
        <v>0.3</v>
      </c>
      <c r="I263" s="109">
        <v>23</v>
      </c>
      <c r="J263" s="109">
        <v>10</v>
      </c>
      <c r="K263" s="155">
        <f>IF(OR(ISBLANK(I263),ISBLANK(J263)),"",(J263/I263))</f>
        <v>0.43478260869565216</v>
      </c>
      <c r="L263" s="208" t="str">
        <f>IF(K263="","",IF(K263&gt;=H263,"Yes","No"))</f>
        <v>Yes</v>
      </c>
      <c r="M263" s="218">
        <f>IF(OR(ISBLANK(I263),ISBLANK(J263)),"",IF(L263="No", "TJ status removed",IF(K263&gt;0.34, K263 *1.15, K263+0.05)))</f>
        <v>0.49999999999999994</v>
      </c>
      <c r="N263" s="109">
        <v>0</v>
      </c>
      <c r="O263" s="109">
        <v>328</v>
      </c>
      <c r="P263" s="109">
        <v>0.33</v>
      </c>
      <c r="Q263" s="109">
        <v>1619</v>
      </c>
      <c r="R263" s="2"/>
    </row>
    <row r="264" spans="1:18" ht="15.75" customHeight="1">
      <c r="A264" s="2">
        <v>10978</v>
      </c>
      <c r="B264" s="81" t="s">
        <v>270</v>
      </c>
      <c r="C264" s="81" t="s">
        <v>492</v>
      </c>
      <c r="D264" s="109" t="s">
        <v>493</v>
      </c>
      <c r="E264" s="128">
        <v>34</v>
      </c>
      <c r="F264" s="128">
        <v>5</v>
      </c>
      <c r="G264" s="150">
        <f>F264/E264</f>
        <v>0.14705882352941177</v>
      </c>
      <c r="H264" s="177">
        <v>0.2</v>
      </c>
      <c r="I264" s="109">
        <v>32.300000000000004</v>
      </c>
      <c r="J264" s="109">
        <v>9.3000000000000007</v>
      </c>
      <c r="K264" s="155">
        <f>IF(OR(ISBLANK(I264),ISBLANK(J264)),"",(J264/I264))</f>
        <v>0.28792569659442724</v>
      </c>
      <c r="L264" s="208" t="str">
        <f>IF(K264="","",IF(K264&gt;=H264,"Yes","No"))</f>
        <v>Yes</v>
      </c>
      <c r="M264" s="218">
        <f>IF(OR(ISBLANK(I264),ISBLANK(J264)),"",IF(L264="No", "TJ status removed",IF(K264&gt;0.34, K264 *1.15, K264+0.05)))</f>
        <v>0.33792569659442723</v>
      </c>
      <c r="N264" s="109">
        <v>0.15</v>
      </c>
      <c r="O264" s="109">
        <v>172</v>
      </c>
      <c r="P264" s="109">
        <v>0.63</v>
      </c>
      <c r="Q264" s="109">
        <v>1001</v>
      </c>
      <c r="R264" s="2"/>
    </row>
    <row r="265" spans="1:18" ht="15.75" customHeight="1">
      <c r="A265" s="2">
        <v>11218</v>
      </c>
      <c r="B265" s="81" t="s">
        <v>270</v>
      </c>
      <c r="C265" s="81" t="s">
        <v>494</v>
      </c>
      <c r="D265" s="109" t="s">
        <v>495</v>
      </c>
      <c r="E265" s="128">
        <v>127</v>
      </c>
      <c r="F265" s="128">
        <v>10</v>
      </c>
      <c r="G265" s="150">
        <f>F265/E265</f>
        <v>7.874015748031496E-2</v>
      </c>
      <c r="H265" s="177">
        <v>0.13</v>
      </c>
      <c r="I265" s="109">
        <v>125.7</v>
      </c>
      <c r="J265" s="109">
        <v>15</v>
      </c>
      <c r="K265" s="155">
        <f>IF(OR(ISBLANK(I265),ISBLANK(J265)),"",(J265/I265))</f>
        <v>0.11933174224343675</v>
      </c>
      <c r="L265" s="208" t="str">
        <f>IF(K265="","",IF(K265&gt;=H265,"Yes","No"))</f>
        <v>No</v>
      </c>
      <c r="M265" s="218" t="str">
        <f>IF(OR(ISBLANK(I265),ISBLANK(J265)),"",IF(L265="No", "TJ status removed",IF(K265&gt;0.34, K265 *1.15, K265+0.05)))</f>
        <v>TJ status removed</v>
      </c>
      <c r="N265" s="109">
        <v>0.59</v>
      </c>
      <c r="O265" s="109">
        <v>90</v>
      </c>
      <c r="P265" s="109">
        <v>0.36</v>
      </c>
      <c r="Q265" s="109">
        <v>194</v>
      </c>
      <c r="R265" s="2"/>
    </row>
    <row r="266" spans="1:18" ht="15.75" customHeight="1">
      <c r="A266" s="2">
        <v>10503</v>
      </c>
      <c r="B266" s="81" t="s">
        <v>270</v>
      </c>
      <c r="C266" s="81" t="s">
        <v>496</v>
      </c>
      <c r="D266" s="109" t="s">
        <v>497</v>
      </c>
      <c r="E266" s="128">
        <v>18</v>
      </c>
      <c r="F266" s="128">
        <v>5</v>
      </c>
      <c r="G266" s="150">
        <f>F266/E266</f>
        <v>0.27777777777777779</v>
      </c>
      <c r="H266" s="177">
        <v>0.33</v>
      </c>
      <c r="I266" s="109">
        <v>17.7</v>
      </c>
      <c r="J266" s="109">
        <v>6.7</v>
      </c>
      <c r="K266" s="155">
        <f>IF(OR(ISBLANK(I266),ISBLANK(J266)),"",(J266/I266))</f>
        <v>0.37853107344632769</v>
      </c>
      <c r="L266" s="208" t="str">
        <f>IF(K266="","",IF(K266&gt;=H266,"Yes","No"))</f>
        <v>Yes</v>
      </c>
      <c r="M266" s="218">
        <f>IF(OR(ISBLANK(I266),ISBLANK(J266)),"",IF(L266="No", "TJ status removed",IF(K266&gt;0.34, K266 *1.15, K266+0.05)))</f>
        <v>0.43531073446327684</v>
      </c>
      <c r="N266" s="109">
        <v>0.65</v>
      </c>
      <c r="O266" s="109">
        <v>120</v>
      </c>
      <c r="P266" s="109">
        <v>0.14000000000000001</v>
      </c>
      <c r="Q266" s="109">
        <v>217</v>
      </c>
      <c r="R266" s="2"/>
    </row>
    <row r="267" spans="1:18" ht="15.75" customHeight="1">
      <c r="A267" s="2">
        <v>10988</v>
      </c>
      <c r="B267" s="81" t="s">
        <v>270</v>
      </c>
      <c r="C267" s="81" t="s">
        <v>498</v>
      </c>
      <c r="D267" s="109" t="s">
        <v>499</v>
      </c>
      <c r="E267" s="128">
        <v>108</v>
      </c>
      <c r="F267" s="128">
        <v>3</v>
      </c>
      <c r="G267" s="150">
        <f>F267/E267</f>
        <v>2.7777777777777776E-2</v>
      </c>
      <c r="H267" s="177">
        <v>0.11</v>
      </c>
      <c r="I267" s="109">
        <v>91.300000000000011</v>
      </c>
      <c r="J267" s="109">
        <v>6.3000000000000007</v>
      </c>
      <c r="K267" s="155">
        <f>IF(OR(ISBLANK(I267),ISBLANK(J267)),"",(J267/I267))</f>
        <v>6.9003285870755743E-2</v>
      </c>
      <c r="L267" s="208" t="str">
        <f>IF(K267="","",IF(K267&gt;=H267,"Yes","No"))</f>
        <v>No</v>
      </c>
      <c r="M267" s="218" t="str">
        <f>IF(OR(ISBLANK(I267),ISBLANK(J267)),"",IF(L267="No", "TJ status removed",IF(K267&gt;0.34, K267 *1.15, K267+0.05)))</f>
        <v>TJ status removed</v>
      </c>
      <c r="N267" s="109">
        <v>0.03</v>
      </c>
      <c r="O267" s="109">
        <v>61</v>
      </c>
      <c r="P267" s="109">
        <v>0.12</v>
      </c>
      <c r="Q267" s="109">
        <v>256</v>
      </c>
      <c r="R267" s="2"/>
    </row>
    <row r="268" spans="1:18" ht="15.75" customHeight="1">
      <c r="A268" s="2">
        <v>35</v>
      </c>
      <c r="B268" s="81" t="s">
        <v>270</v>
      </c>
      <c r="C268" s="81" t="s">
        <v>500</v>
      </c>
      <c r="D268" s="109" t="s">
        <v>501</v>
      </c>
      <c r="E268" s="128">
        <v>49</v>
      </c>
      <c r="F268" s="128">
        <v>2</v>
      </c>
      <c r="G268" s="150">
        <f>F268/E268</f>
        <v>4.0816326530612242E-2</v>
      </c>
      <c r="H268" s="177">
        <v>0.12</v>
      </c>
      <c r="I268" s="109">
        <v>56.300000000000004</v>
      </c>
      <c r="J268" s="109">
        <v>5.7</v>
      </c>
      <c r="K268" s="155">
        <f>IF(OR(ISBLANK(I268),ISBLANK(J268)),"",(J268/I268))</f>
        <v>0.10124333925399644</v>
      </c>
      <c r="L268" s="208" t="str">
        <f>IF(K268="","",IF(K268&gt;=H268,"Yes","No"))</f>
        <v>No</v>
      </c>
      <c r="M268" s="218" t="str">
        <f>IF(OR(ISBLANK(I268),ISBLANK(J268)),"",IF(L268="No", "TJ status removed",IF(K268&gt;0.34, K268 *1.15, K268+0.05)))</f>
        <v>TJ status removed</v>
      </c>
      <c r="N268" s="109">
        <v>0.08</v>
      </c>
      <c r="O268" s="109">
        <v>149</v>
      </c>
      <c r="P268" s="109">
        <v>0.54</v>
      </c>
      <c r="Q268" s="109">
        <v>659</v>
      </c>
      <c r="R268" s="2"/>
    </row>
    <row r="269" spans="1:18" ht="15.75" customHeight="1">
      <c r="A269" s="2">
        <v>10113</v>
      </c>
      <c r="B269" s="81" t="s">
        <v>270</v>
      </c>
      <c r="C269" s="81" t="s">
        <v>502</v>
      </c>
      <c r="D269" s="109" t="s">
        <v>503</v>
      </c>
      <c r="E269" s="128">
        <v>8</v>
      </c>
      <c r="F269" s="128">
        <v>2</v>
      </c>
      <c r="G269" s="150">
        <f>F269/E269</f>
        <v>0.25</v>
      </c>
      <c r="H269" s="177">
        <v>0.3</v>
      </c>
      <c r="I269" s="109">
        <v>8</v>
      </c>
      <c r="J269" s="109">
        <v>4</v>
      </c>
      <c r="K269" s="155">
        <f>IF(OR(ISBLANK(I269),ISBLANK(J269)),"",(J269/I269))</f>
        <v>0.5</v>
      </c>
      <c r="L269" s="208" t="str">
        <f>IF(K269="","",IF(K269&gt;=H269,"Yes","No"))</f>
        <v>Yes</v>
      </c>
      <c r="M269" s="218">
        <f>IF(OR(ISBLANK(I269),ISBLANK(J269)),"",IF(L269="No", "TJ status removed",IF(K269&gt;0.34, K269 *1.15, K269+0.05)))</f>
        <v>0.57499999999999996</v>
      </c>
      <c r="N269" s="109">
        <v>0</v>
      </c>
      <c r="O269" s="109">
        <v>64</v>
      </c>
      <c r="P269" s="109">
        <v>0.16</v>
      </c>
      <c r="Q269" s="109">
        <v>306</v>
      </c>
      <c r="R269" s="2"/>
    </row>
    <row r="270" spans="1:18" ht="15.75" customHeight="1">
      <c r="A270" s="2">
        <v>10458</v>
      </c>
      <c r="B270" s="81" t="s">
        <v>270</v>
      </c>
      <c r="C270" s="81" t="s">
        <v>504</v>
      </c>
      <c r="D270" s="109" t="s">
        <v>505</v>
      </c>
      <c r="E270" s="128">
        <v>44</v>
      </c>
      <c r="F270" s="128">
        <v>4</v>
      </c>
      <c r="G270" s="150">
        <f>F270/E270</f>
        <v>9.0909090909090912E-2</v>
      </c>
      <c r="H270" s="177">
        <v>0.14000000000000001</v>
      </c>
      <c r="I270" s="109">
        <v>40.300000000000004</v>
      </c>
      <c r="J270" s="109">
        <v>7</v>
      </c>
      <c r="K270" s="155">
        <f>IF(OR(ISBLANK(I270),ISBLANK(J270)),"",(J270/I270))</f>
        <v>0.17369727047146399</v>
      </c>
      <c r="L270" s="208" t="str">
        <f>IF(K270="","",IF(K270&gt;=H270,"Yes","No"))</f>
        <v>Yes</v>
      </c>
      <c r="M270" s="218">
        <f>IF(OR(ISBLANK(I270),ISBLANK(J270)),"",IF(L270="No", "TJ status removed",IF(K270&gt;0.34, K270 *1.15, K270+0.05)))</f>
        <v>0.22369727047146398</v>
      </c>
      <c r="N270" s="109">
        <v>0.16</v>
      </c>
      <c r="O270" s="109">
        <v>84</v>
      </c>
      <c r="P270" s="109">
        <v>0.21</v>
      </c>
      <c r="Q270" s="109">
        <v>365</v>
      </c>
      <c r="R270" s="2"/>
    </row>
    <row r="271" spans="1:18" ht="15.75" customHeight="1">
      <c r="A271" s="2">
        <v>11092</v>
      </c>
      <c r="B271" s="81" t="s">
        <v>270</v>
      </c>
      <c r="C271" s="81" t="s">
        <v>506</v>
      </c>
      <c r="D271" s="109" t="s">
        <v>507</v>
      </c>
      <c r="E271" s="128">
        <v>88</v>
      </c>
      <c r="F271" s="128">
        <v>8</v>
      </c>
      <c r="G271" s="150">
        <f>F271/E271</f>
        <v>9.0909090909090912E-2</v>
      </c>
      <c r="H271" s="177">
        <v>0.14000000000000001</v>
      </c>
      <c r="I271" s="109">
        <v>83.7</v>
      </c>
      <c r="J271" s="109">
        <v>10.700000000000001</v>
      </c>
      <c r="K271" s="155">
        <f>IF(OR(ISBLANK(I271),ISBLANK(J271)),"",(J271/I271))</f>
        <v>0.12783751493428913</v>
      </c>
      <c r="L271" s="208" t="str">
        <f>IF(K271="","",IF(K271&gt;=H271,"Yes","No"))</f>
        <v>No</v>
      </c>
      <c r="M271" s="218" t="str">
        <f>IF(OR(ISBLANK(I271),ISBLANK(J271)),"",IF(L271="No", "TJ status removed",IF(K271&gt;0.34, K271 *1.15, K271+0.05)))</f>
        <v>TJ status removed</v>
      </c>
      <c r="N271" s="109">
        <v>0.75</v>
      </c>
      <c r="O271" s="109">
        <v>108</v>
      </c>
      <c r="P271" s="109">
        <v>0.67</v>
      </c>
      <c r="Q271" s="109">
        <v>293</v>
      </c>
      <c r="R271" s="2"/>
    </row>
    <row r="272" spans="1:18" ht="15.75" customHeight="1">
      <c r="A272" s="2">
        <v>12520</v>
      </c>
      <c r="B272" s="81" t="s">
        <v>270</v>
      </c>
      <c r="C272" s="81" t="s">
        <v>508</v>
      </c>
      <c r="D272" s="109" t="s">
        <v>509</v>
      </c>
      <c r="E272" s="128">
        <v>94</v>
      </c>
      <c r="F272" s="128">
        <v>17</v>
      </c>
      <c r="G272" s="150">
        <f>F272/E272</f>
        <v>0.18085106382978725</v>
      </c>
      <c r="H272" s="177">
        <v>0.24</v>
      </c>
      <c r="I272" s="109">
        <v>102.7</v>
      </c>
      <c r="J272" s="109">
        <v>24.3</v>
      </c>
      <c r="K272" s="155">
        <f>IF(OR(ISBLANK(I272),ISBLANK(J272)),"",(J272/I272))</f>
        <v>0.23661148977604674</v>
      </c>
      <c r="L272" s="208" t="str">
        <f>IF(K272="","",IF(K272&gt;=H272,"Yes","No"))</f>
        <v>No</v>
      </c>
      <c r="M272" s="218" t="str">
        <f>IF(OR(ISBLANK(I272),ISBLANK(J272)),"",IF(L272="No", "TJ status removed",IF(K272&gt;0.34, K272 *1.15, K272+0.05)))</f>
        <v>TJ status removed</v>
      </c>
      <c r="N272" s="109">
        <v>0.35000000000000003</v>
      </c>
      <c r="O272" s="109">
        <v>89</v>
      </c>
      <c r="P272" s="109">
        <v>0.5</v>
      </c>
      <c r="Q272" s="109">
        <v>614</v>
      </c>
      <c r="R272" s="2"/>
    </row>
    <row r="273" spans="1:18" ht="15.75" customHeight="1">
      <c r="A273" s="2">
        <v>10189</v>
      </c>
      <c r="B273" s="81" t="s">
        <v>270</v>
      </c>
      <c r="C273" s="81" t="s">
        <v>510</v>
      </c>
      <c r="D273" s="109" t="s">
        <v>511</v>
      </c>
      <c r="E273" s="128">
        <v>31</v>
      </c>
      <c r="F273" s="128">
        <v>4</v>
      </c>
      <c r="G273" s="150">
        <f>F273/E273</f>
        <v>0.12903225806451613</v>
      </c>
      <c r="H273" s="177">
        <v>0.18</v>
      </c>
      <c r="I273" s="109">
        <v>34</v>
      </c>
      <c r="J273" s="109">
        <v>6.3000000000000007</v>
      </c>
      <c r="K273" s="155">
        <f>IF(OR(ISBLANK(I273),ISBLANK(J273)),"",(J273/I273))</f>
        <v>0.18529411764705883</v>
      </c>
      <c r="L273" s="208" t="str">
        <f>IF(K273="","",IF(K273&gt;=H273,"Yes","No"))</f>
        <v>Yes</v>
      </c>
      <c r="M273" s="218">
        <f>IF(OR(ISBLANK(I273),ISBLANK(J273)),"",IF(L273="No", "TJ status removed",IF(K273&gt;0.34, K273 *1.15, K273+0.05)))</f>
        <v>0.23529411764705882</v>
      </c>
      <c r="N273" s="109">
        <v>0.1</v>
      </c>
      <c r="O273" s="109">
        <v>86</v>
      </c>
      <c r="P273" s="109">
        <v>0.21</v>
      </c>
      <c r="Q273" s="109">
        <v>290</v>
      </c>
      <c r="R273" s="2"/>
    </row>
    <row r="274" spans="1:18" ht="15.75" customHeight="1">
      <c r="A274" s="2">
        <v>40062</v>
      </c>
      <c r="B274" s="81" t="s">
        <v>270</v>
      </c>
      <c r="C274" s="81" t="s">
        <v>512</v>
      </c>
      <c r="D274" s="109" t="s">
        <v>513</v>
      </c>
      <c r="E274" s="128">
        <v>130</v>
      </c>
      <c r="F274" s="128">
        <v>29</v>
      </c>
      <c r="G274" s="150">
        <f>F274/E274</f>
        <v>0.22307692307692309</v>
      </c>
      <c r="H274" s="177">
        <v>0.27</v>
      </c>
      <c r="I274" s="109">
        <v>140.30000000000001</v>
      </c>
      <c r="J274" s="109">
        <v>46</v>
      </c>
      <c r="K274" s="155">
        <f>IF(OR(ISBLANK(I274),ISBLANK(J274)),"",(J274/I274))</f>
        <v>0.32786885245901637</v>
      </c>
      <c r="L274" s="208" t="str">
        <f>IF(K274="","",IF(K274&gt;=H274,"Yes","No"))</f>
        <v>Yes</v>
      </c>
      <c r="M274" s="218">
        <f>IF(OR(ISBLANK(I274),ISBLANK(J274)),"",IF(L274="No", "TJ status removed",IF(K274&gt;0.34, K274 *1.15, K274+0.05)))</f>
        <v>0.37786885245901636</v>
      </c>
      <c r="N274" s="109">
        <v>1</v>
      </c>
      <c r="O274" s="109">
        <v>111</v>
      </c>
      <c r="P274" s="109">
        <v>0.96</v>
      </c>
      <c r="Q274" s="109">
        <v>225</v>
      </c>
      <c r="R274" s="2"/>
    </row>
    <row r="275" spans="1:18" ht="15.75" customHeight="1">
      <c r="A275" s="2">
        <v>12210</v>
      </c>
      <c r="B275" s="81" t="s">
        <v>270</v>
      </c>
      <c r="C275" s="81" t="s">
        <v>514</v>
      </c>
      <c r="D275" s="109" t="s">
        <v>515</v>
      </c>
      <c r="E275" s="128">
        <v>31</v>
      </c>
      <c r="F275" s="128">
        <v>6</v>
      </c>
      <c r="G275" s="150">
        <f>F275/E275</f>
        <v>0.19354838709677419</v>
      </c>
      <c r="H275" s="177">
        <v>0.24</v>
      </c>
      <c r="I275" s="109">
        <v>34.700000000000003</v>
      </c>
      <c r="J275" s="109">
        <v>13</v>
      </c>
      <c r="K275" s="155">
        <f>IF(OR(ISBLANK(I275),ISBLANK(J275)),"",(J275/I275))</f>
        <v>0.37463976945244953</v>
      </c>
      <c r="L275" s="208" t="str">
        <f>IF(K275="","",IF(K275&gt;=H275,"Yes","No"))</f>
        <v>Yes</v>
      </c>
      <c r="M275" s="218">
        <f>IF(OR(ISBLANK(I275),ISBLANK(J275)),"",IF(L275="No", "TJ status removed",IF(K275&gt;0.34, K275 *1.15, K275+0.05)))</f>
        <v>0.43083573487031696</v>
      </c>
      <c r="N275" s="109">
        <v>0.19</v>
      </c>
      <c r="O275" s="109">
        <v>139</v>
      </c>
      <c r="P275" s="109">
        <v>0.57000000000000006</v>
      </c>
      <c r="Q275" s="109">
        <v>663</v>
      </c>
      <c r="R275" s="2"/>
    </row>
    <row r="276" spans="1:18" ht="15.75" customHeight="1">
      <c r="A276" s="2">
        <v>12975</v>
      </c>
      <c r="B276" s="81" t="s">
        <v>270</v>
      </c>
      <c r="C276" s="81" t="s">
        <v>516</v>
      </c>
      <c r="D276" s="109" t="s">
        <v>517</v>
      </c>
      <c r="E276" s="128">
        <v>71</v>
      </c>
      <c r="F276" s="128">
        <v>5</v>
      </c>
      <c r="G276" s="150">
        <f>F276/E276</f>
        <v>7.0422535211267609E-2</v>
      </c>
      <c r="H276" s="177">
        <v>0.14000000000000001</v>
      </c>
      <c r="I276" s="109">
        <v>80</v>
      </c>
      <c r="J276" s="109">
        <v>7.7</v>
      </c>
      <c r="K276" s="155">
        <f>IF(OR(ISBLANK(I276),ISBLANK(J276)),"",(J276/I276))</f>
        <v>9.6250000000000002E-2</v>
      </c>
      <c r="L276" s="208" t="str">
        <f>IF(K276="","",IF(K276&gt;=H276,"Yes","No"))</f>
        <v>No</v>
      </c>
      <c r="M276" s="218" t="str">
        <f>IF(OR(ISBLANK(I276),ISBLANK(J276)),"",IF(L276="No", "TJ status removed",IF(K276&gt;0.34, K276 *1.15, K276+0.05)))</f>
        <v>TJ status removed</v>
      </c>
      <c r="N276" s="109">
        <v>0.03</v>
      </c>
      <c r="O276" s="109">
        <v>45</v>
      </c>
      <c r="P276" s="109">
        <v>0.5</v>
      </c>
      <c r="Q276" s="109">
        <v>322</v>
      </c>
      <c r="R276" s="2"/>
    </row>
    <row r="277" spans="1:18" ht="15.75" customHeight="1">
      <c r="A277" s="2">
        <v>799</v>
      </c>
      <c r="B277" s="81" t="s">
        <v>270</v>
      </c>
      <c r="C277" s="81" t="s">
        <v>518</v>
      </c>
      <c r="D277" s="109" t="s">
        <v>519</v>
      </c>
      <c r="E277" s="128">
        <v>100</v>
      </c>
      <c r="F277" s="128">
        <v>3</v>
      </c>
      <c r="G277" s="150">
        <f>F277/E277</f>
        <v>0.03</v>
      </c>
      <c r="H277" s="177">
        <v>0.1</v>
      </c>
      <c r="I277" s="109">
        <v>76.3</v>
      </c>
      <c r="J277" s="109">
        <v>5</v>
      </c>
      <c r="K277" s="155">
        <f>IF(OR(ISBLANK(I277),ISBLANK(J277)),"",(J277/I277))</f>
        <v>6.5530799475753604E-2</v>
      </c>
      <c r="L277" s="208" t="str">
        <f>IF(K277="","",IF(K277&gt;=H277,"Yes","No"))</f>
        <v>No</v>
      </c>
      <c r="M277" s="218" t="str">
        <f>IF(OR(ISBLANK(I277),ISBLANK(J277)),"",IF(L277="No", "TJ status removed",IF(K277&gt;0.34, K277 *1.15, K277+0.05)))</f>
        <v>TJ status removed</v>
      </c>
      <c r="N277" s="109">
        <v>0</v>
      </c>
      <c r="O277" s="109">
        <v>91</v>
      </c>
      <c r="P277" s="109">
        <v>0.4</v>
      </c>
      <c r="Q277" s="109">
        <v>1126</v>
      </c>
      <c r="R277" s="2"/>
    </row>
    <row r="278" spans="1:18" ht="15.75" customHeight="1">
      <c r="A278" s="2">
        <v>498</v>
      </c>
      <c r="B278" s="81" t="s">
        <v>270</v>
      </c>
      <c r="C278" s="81" t="s">
        <v>520</v>
      </c>
      <c r="D278" s="109" t="s">
        <v>521</v>
      </c>
      <c r="E278" s="128">
        <v>72</v>
      </c>
      <c r="F278" s="128">
        <v>8</v>
      </c>
      <c r="G278" s="150">
        <f>F278/E278</f>
        <v>0.1111111111111111</v>
      </c>
      <c r="H278" s="177">
        <v>0.21</v>
      </c>
      <c r="I278" s="109">
        <v>70</v>
      </c>
      <c r="J278" s="109">
        <v>14.700000000000001</v>
      </c>
      <c r="K278" s="155">
        <f>IF(OR(ISBLANK(I278),ISBLANK(J278)),"",(J278/I278))</f>
        <v>0.21000000000000002</v>
      </c>
      <c r="L278" s="208" t="str">
        <f>IF(K278="","",IF(K278&gt;=H278,"Yes","No"))</f>
        <v>Yes</v>
      </c>
      <c r="M278" s="218">
        <f>IF(OR(ISBLANK(I278),ISBLANK(J278)),"",IF(L278="No", "TJ status removed",IF(K278&gt;0.34, K278 *1.15, K278+0.05)))</f>
        <v>0.26</v>
      </c>
      <c r="N278" s="109">
        <v>0.36</v>
      </c>
      <c r="O278" s="109">
        <v>135</v>
      </c>
      <c r="P278" s="109">
        <v>1.18</v>
      </c>
      <c r="Q278" s="109">
        <v>635</v>
      </c>
      <c r="R278" s="2"/>
    </row>
    <row r="279" spans="1:18" ht="15.75" customHeight="1">
      <c r="A279" s="2">
        <v>11302</v>
      </c>
      <c r="B279" s="81" t="s">
        <v>270</v>
      </c>
      <c r="C279" s="81" t="s">
        <v>522</v>
      </c>
      <c r="D279" s="109" t="s">
        <v>523</v>
      </c>
      <c r="E279" s="128">
        <v>65</v>
      </c>
      <c r="F279" s="128">
        <v>3</v>
      </c>
      <c r="G279" s="150">
        <f>F279/E279</f>
        <v>4.6153846153846156E-2</v>
      </c>
      <c r="H279" s="177">
        <v>0.1</v>
      </c>
      <c r="I279" s="109">
        <v>62.7</v>
      </c>
      <c r="J279" s="109">
        <v>8.7000000000000011</v>
      </c>
      <c r="K279" s="155">
        <f>IF(OR(ISBLANK(I279),ISBLANK(J279)),"",(J279/I279))</f>
        <v>0.13875598086124402</v>
      </c>
      <c r="L279" s="208" t="str">
        <f>IF(K279="","",IF(K279&gt;=H279,"Yes","No"))</f>
        <v>Yes</v>
      </c>
      <c r="M279" s="218">
        <f>IF(OR(ISBLANK(I279),ISBLANK(J279)),"",IF(L279="No", "TJ status removed",IF(K279&gt;0.34, K279 *1.15, K279+0.05)))</f>
        <v>0.18875598086124401</v>
      </c>
      <c r="N279" s="109">
        <v>0.21</v>
      </c>
      <c r="O279" s="109">
        <v>29</v>
      </c>
      <c r="P279" s="109">
        <v>0.25</v>
      </c>
      <c r="Q279" s="109">
        <v>33</v>
      </c>
      <c r="R279" s="2"/>
    </row>
    <row r="280" spans="1:18" ht="15.75" customHeight="1">
      <c r="A280" s="2">
        <v>43581</v>
      </c>
      <c r="B280" s="81" t="s">
        <v>270</v>
      </c>
      <c r="C280" s="81" t="s">
        <v>524</v>
      </c>
      <c r="D280" s="109" t="s">
        <v>525</v>
      </c>
      <c r="E280" s="128">
        <v>30</v>
      </c>
      <c r="F280" s="128">
        <v>4</v>
      </c>
      <c r="G280" s="150">
        <f>F280/E280</f>
        <v>0.13333333333333333</v>
      </c>
      <c r="H280" s="177">
        <v>0.18</v>
      </c>
      <c r="I280" s="109">
        <v>35.300000000000004</v>
      </c>
      <c r="J280" s="109">
        <v>8.7000000000000011</v>
      </c>
      <c r="K280" s="155">
        <f>IF(OR(ISBLANK(I280),ISBLANK(J280)),"",(J280/I280))</f>
        <v>0.24645892351274787</v>
      </c>
      <c r="L280" s="208" t="str">
        <f>IF(K280="","",IF(K280&gt;=H280,"Yes","No"))</f>
        <v>Yes</v>
      </c>
      <c r="M280" s="218">
        <f>IF(OR(ISBLANK(I280),ISBLANK(J280)),"",IF(L280="No", "TJ status removed",IF(K280&gt;0.34, K280 *1.15, K280+0.05)))</f>
        <v>0.29645892351274789</v>
      </c>
      <c r="N280" s="109">
        <v>0.41000000000000003</v>
      </c>
      <c r="O280" s="109">
        <v>110</v>
      </c>
      <c r="P280" s="109">
        <v>0.44</v>
      </c>
      <c r="Q280" s="109">
        <v>509</v>
      </c>
      <c r="R280" s="2"/>
    </row>
    <row r="281" spans="1:18" ht="15.75" customHeight="1">
      <c r="A281" s="2">
        <v>239</v>
      </c>
      <c r="B281" s="81" t="s">
        <v>270</v>
      </c>
      <c r="C281" s="81" t="s">
        <v>526</v>
      </c>
      <c r="D281" s="109" t="s">
        <v>527</v>
      </c>
      <c r="E281" s="128">
        <v>42</v>
      </c>
      <c r="F281" s="128">
        <v>1</v>
      </c>
      <c r="G281" s="150">
        <f>F281/E281</f>
        <v>2.3809523809523808E-2</v>
      </c>
      <c r="H281" s="177">
        <v>0.12</v>
      </c>
      <c r="I281" s="109">
        <v>42.7</v>
      </c>
      <c r="J281" s="109">
        <v>3.7</v>
      </c>
      <c r="K281" s="155">
        <f>IF(OR(ISBLANK(I281),ISBLANK(J281)),"",(J281/I281))</f>
        <v>8.6651053864168617E-2</v>
      </c>
      <c r="L281" s="208" t="str">
        <f>IF(K281="","",IF(K281&gt;=H281,"Yes","No"))</f>
        <v>No</v>
      </c>
      <c r="M281" s="218" t="str">
        <f>IF(OR(ISBLANK(I281),ISBLANK(J281)),"",IF(L281="No", "TJ status removed",IF(K281&gt;0.34, K281 *1.15, K281+0.05)))</f>
        <v>TJ status removed</v>
      </c>
      <c r="N281" s="109">
        <v>0.06</v>
      </c>
      <c r="O281" s="109">
        <v>37</v>
      </c>
      <c r="P281" s="109">
        <v>0.46</v>
      </c>
      <c r="Q281" s="109">
        <v>133</v>
      </c>
      <c r="R281" s="2"/>
    </row>
    <row r="282" spans="1:18" ht="15.75" customHeight="1">
      <c r="A282" s="2">
        <v>445</v>
      </c>
      <c r="B282" s="81" t="s">
        <v>270</v>
      </c>
      <c r="C282" s="81" t="s">
        <v>528</v>
      </c>
      <c r="D282" s="109" t="s">
        <v>529</v>
      </c>
      <c r="E282" s="128">
        <v>52</v>
      </c>
      <c r="F282" s="128">
        <v>3</v>
      </c>
      <c r="G282" s="150">
        <f>F282/E282</f>
        <v>5.7692307692307696E-2</v>
      </c>
      <c r="H282" s="177">
        <v>0.11</v>
      </c>
      <c r="I282" s="109">
        <v>61</v>
      </c>
      <c r="J282" s="109">
        <v>6.3000000000000007</v>
      </c>
      <c r="K282" s="155">
        <f>IF(OR(ISBLANK(I282),ISBLANK(J282)),"",(J282/I282))</f>
        <v>0.10327868852459017</v>
      </c>
      <c r="L282" s="208" t="str">
        <f>IF(K282="","",IF(K282&gt;=H282,"Yes","No"))</f>
        <v>No</v>
      </c>
      <c r="M282" s="218" t="str">
        <f>IF(OR(ISBLANK(I282),ISBLANK(J282)),"",IF(L282="No", "TJ status removed",IF(K282&gt;0.34, K282 *1.15, K282+0.05)))</f>
        <v>TJ status removed</v>
      </c>
      <c r="N282" s="109">
        <v>0.44</v>
      </c>
      <c r="O282" s="109">
        <v>31</v>
      </c>
      <c r="P282" s="109">
        <v>0.52</v>
      </c>
      <c r="Q282" s="109">
        <v>79</v>
      </c>
      <c r="R282" s="2"/>
    </row>
    <row r="283" spans="1:18" ht="15.75" customHeight="1">
      <c r="A283" s="2">
        <v>592</v>
      </c>
      <c r="B283" s="81" t="s">
        <v>270</v>
      </c>
      <c r="C283" s="81" t="s">
        <v>530</v>
      </c>
      <c r="D283" s="109" t="s">
        <v>531</v>
      </c>
      <c r="E283" s="128">
        <v>30</v>
      </c>
      <c r="F283" s="128">
        <v>1</v>
      </c>
      <c r="G283" s="150">
        <f>F283/E283</f>
        <v>3.3333333333333333E-2</v>
      </c>
      <c r="H283" s="177">
        <v>0.1</v>
      </c>
      <c r="I283" s="109">
        <v>28</v>
      </c>
      <c r="J283" s="109">
        <v>2.7</v>
      </c>
      <c r="K283" s="155">
        <f>IF(OR(ISBLANK(I283),ISBLANK(J283)),"",(J283/I283))</f>
        <v>9.6428571428571433E-2</v>
      </c>
      <c r="L283" s="208" t="str">
        <f>IF(K283="","",IF(K283&gt;=H283,"Yes","No"))</f>
        <v>No</v>
      </c>
      <c r="M283" s="218" t="str">
        <f>IF(OR(ISBLANK(I283),ISBLANK(J283)),"",IF(L283="No", "TJ status removed",IF(K283&gt;0.34, K283 *1.15, K283+0.05)))</f>
        <v>TJ status removed</v>
      </c>
      <c r="N283" s="109">
        <v>0.06</v>
      </c>
      <c r="O283" s="109">
        <v>112</v>
      </c>
      <c r="P283" s="109">
        <v>0.27</v>
      </c>
      <c r="Q283" s="109">
        <v>352</v>
      </c>
      <c r="R283" s="2"/>
    </row>
    <row r="284" spans="1:18" ht="15.75" customHeight="1">
      <c r="A284" s="2">
        <v>41366</v>
      </c>
      <c r="B284" s="81" t="s">
        <v>270</v>
      </c>
      <c r="C284" s="81" t="s">
        <v>532</v>
      </c>
      <c r="D284" s="109" t="s">
        <v>533</v>
      </c>
      <c r="E284" s="128">
        <v>144</v>
      </c>
      <c r="F284" s="128">
        <v>12</v>
      </c>
      <c r="G284" s="150">
        <f>F284/E284</f>
        <v>8.3333333333333329E-2</v>
      </c>
      <c r="H284" s="177">
        <v>0.14000000000000001</v>
      </c>
      <c r="I284" s="109">
        <v>103.30000000000001</v>
      </c>
      <c r="J284" s="109">
        <v>16</v>
      </c>
      <c r="K284" s="155">
        <f>IF(OR(ISBLANK(I284),ISBLANK(J284)),"",(J284/I284))</f>
        <v>0.15488867376573087</v>
      </c>
      <c r="L284" s="208" t="str">
        <f>IF(K284="","",IF(K284&gt;=H284,"Yes","No"))</f>
        <v>Yes</v>
      </c>
      <c r="M284" s="218">
        <f>IF(OR(ISBLANK(I284),ISBLANK(J284)),"",IF(L284="No", "TJ status removed",IF(K284&gt;0.34, K284 *1.15, K284+0.05)))</f>
        <v>0.20488867376573089</v>
      </c>
      <c r="N284" s="109">
        <v>0.47000000000000003</v>
      </c>
      <c r="O284" s="109">
        <v>74</v>
      </c>
      <c r="P284" s="109">
        <v>0.36</v>
      </c>
      <c r="Q284" s="109">
        <v>329</v>
      </c>
      <c r="R284" s="2"/>
    </row>
    <row r="285" spans="1:18" ht="15.75" customHeight="1">
      <c r="A285" s="2">
        <v>13563</v>
      </c>
      <c r="B285" s="81" t="s">
        <v>270</v>
      </c>
      <c r="C285" s="81" t="s">
        <v>534</v>
      </c>
      <c r="D285" s="109" t="s">
        <v>535</v>
      </c>
      <c r="E285" s="128">
        <v>56</v>
      </c>
      <c r="F285" s="128">
        <v>5</v>
      </c>
      <c r="G285" s="150">
        <f>F285/E285</f>
        <v>8.9285714285714288E-2</v>
      </c>
      <c r="H285" s="177">
        <v>0.14000000000000001</v>
      </c>
      <c r="I285" s="109">
        <v>58.7</v>
      </c>
      <c r="J285" s="109">
        <v>9.7000000000000011</v>
      </c>
      <c r="K285" s="155">
        <f>IF(OR(ISBLANK(I285),ISBLANK(J285)),"",(J285/I285))</f>
        <v>0.16524701873935266</v>
      </c>
      <c r="L285" s="208" t="str">
        <f>IF(K285="","",IF(K285&gt;=H285,"Yes","No"))</f>
        <v>Yes</v>
      </c>
      <c r="M285" s="218">
        <f>IF(OR(ISBLANK(I285),ISBLANK(J285)),"",IF(L285="No", "TJ status removed",IF(K285&gt;0.34, K285 *1.15, K285+0.05)))</f>
        <v>0.21524701873935265</v>
      </c>
      <c r="N285" s="109">
        <v>0.04</v>
      </c>
      <c r="O285" s="109">
        <v>60</v>
      </c>
      <c r="P285" s="109">
        <v>0</v>
      </c>
      <c r="Q285" s="109">
        <v>281</v>
      </c>
      <c r="R285" s="2"/>
    </row>
    <row r="286" spans="1:18" ht="15.75" customHeight="1">
      <c r="A286" s="2">
        <v>11186</v>
      </c>
      <c r="B286" s="81" t="s">
        <v>270</v>
      </c>
      <c r="C286" s="97" t="s">
        <v>536</v>
      </c>
      <c r="D286" s="119" t="s">
        <v>537</v>
      </c>
      <c r="E286" s="126">
        <v>17.7</v>
      </c>
      <c r="F286" s="126">
        <v>2.7</v>
      </c>
      <c r="G286" s="162">
        <f>F286/E286</f>
        <v>0.15254237288135594</v>
      </c>
      <c r="H286" s="179">
        <f>IF(G286&gt;0.34, G286 *1.15, G286+0.05)</f>
        <v>0.20254237288135596</v>
      </c>
      <c r="I286" s="126">
        <v>22.700000000000003</v>
      </c>
      <c r="J286" s="126">
        <v>5.7</v>
      </c>
      <c r="K286" s="203">
        <f>IF(OR(ISBLANK(I286),ISBLANK(J286)),"",(J286/I286))</f>
        <v>0.25110132158590304</v>
      </c>
      <c r="L286" s="215" t="str">
        <f>IF(K286="","",IF(K286&gt;=H286,"Yes","No"))</f>
        <v>Yes</v>
      </c>
      <c r="M286" s="226">
        <f>IF(OR(ISBLANK(I286),ISBLANK(J286)),"",IF(L286="No", "TJ status removed",IF(K286&gt;0.34, K286 *1.15, K286+0.05)))</f>
        <v>0.30110132158590303</v>
      </c>
      <c r="N286" s="126">
        <v>0</v>
      </c>
      <c r="O286" s="126">
        <v>68</v>
      </c>
      <c r="P286" s="126">
        <v>0.33</v>
      </c>
      <c r="Q286" s="126">
        <v>369</v>
      </c>
      <c r="R286" s="2"/>
    </row>
    <row r="287" spans="1:18" ht="15.75" customHeight="1">
      <c r="A287" s="2">
        <v>42761</v>
      </c>
      <c r="B287" s="81" t="s">
        <v>270</v>
      </c>
      <c r="C287" s="81" t="s">
        <v>538</v>
      </c>
      <c r="D287" s="109" t="s">
        <v>539</v>
      </c>
      <c r="E287" s="128">
        <v>34</v>
      </c>
      <c r="F287" s="128">
        <v>4</v>
      </c>
      <c r="G287" s="150">
        <f>F287/E287</f>
        <v>0.11764705882352941</v>
      </c>
      <c r="H287" s="177">
        <v>0.17</v>
      </c>
      <c r="I287" s="109">
        <v>40</v>
      </c>
      <c r="J287" s="109">
        <v>7.7</v>
      </c>
      <c r="K287" s="155">
        <f>IF(OR(ISBLANK(I287),ISBLANK(J287)),"",(J287/I287))</f>
        <v>0.1925</v>
      </c>
      <c r="L287" s="208" t="str">
        <f>IF(K287="","",IF(K287&gt;=H287,"Yes","No"))</f>
        <v>Yes</v>
      </c>
      <c r="M287" s="218">
        <f>IF(OR(ISBLANK(I287),ISBLANK(J287)),"",IF(L287="No", "TJ status removed",IF(K287&gt;0.34, K287 *1.15, K287+0.05)))</f>
        <v>0.24249999999999999</v>
      </c>
      <c r="N287" s="109">
        <v>0.4</v>
      </c>
      <c r="O287" s="109">
        <v>78</v>
      </c>
      <c r="P287" s="109">
        <v>0.42</v>
      </c>
      <c r="Q287" s="109">
        <v>319</v>
      </c>
      <c r="R287" s="2"/>
    </row>
    <row r="288" spans="1:18" ht="15.75" customHeight="1">
      <c r="A288" s="2">
        <v>11299</v>
      </c>
      <c r="B288" s="81" t="s">
        <v>270</v>
      </c>
      <c r="C288" s="81" t="s">
        <v>540</v>
      </c>
      <c r="D288" s="109" t="s">
        <v>541</v>
      </c>
      <c r="E288" s="128">
        <v>28</v>
      </c>
      <c r="F288" s="128">
        <v>10</v>
      </c>
      <c r="G288" s="150">
        <f>F288/E288</f>
        <v>0.35714285714285715</v>
      </c>
      <c r="H288" s="177">
        <v>0.41</v>
      </c>
      <c r="I288" s="109">
        <v>30.700000000000003</v>
      </c>
      <c r="J288" s="109">
        <v>17.3</v>
      </c>
      <c r="K288" s="155">
        <f>IF(OR(ISBLANK(I288),ISBLANK(J288)),"",(J288/I288))</f>
        <v>0.56351791530944617</v>
      </c>
      <c r="L288" s="208" t="str">
        <f>IF(K288="","",IF(K288&gt;=H288,"Yes","No"))</f>
        <v>Yes</v>
      </c>
      <c r="M288" s="218">
        <f>IF(OR(ISBLANK(I288),ISBLANK(J288)),"",IF(L288="No", "TJ status removed",IF(K288&gt;0.34, K288 *1.15, K288+0.05)))</f>
        <v>0.64804560260586308</v>
      </c>
      <c r="N288" s="109">
        <v>0.08</v>
      </c>
      <c r="O288" s="109">
        <v>48</v>
      </c>
      <c r="P288" s="109">
        <v>0.5</v>
      </c>
      <c r="Q288" s="109">
        <v>267</v>
      </c>
      <c r="R288" s="2"/>
    </row>
    <row r="289" spans="1:18" ht="15.75" customHeight="1">
      <c r="A289" s="2">
        <v>11158</v>
      </c>
      <c r="B289" s="81" t="s">
        <v>270</v>
      </c>
      <c r="C289" s="81" t="s">
        <v>542</v>
      </c>
      <c r="D289" s="109" t="s">
        <v>543</v>
      </c>
      <c r="E289" s="128">
        <v>82</v>
      </c>
      <c r="F289" s="128">
        <v>5</v>
      </c>
      <c r="G289" s="150">
        <f>F289/E289</f>
        <v>6.097560975609756E-2</v>
      </c>
      <c r="H289" s="177">
        <v>0.13</v>
      </c>
      <c r="I289" s="109">
        <v>79.300000000000011</v>
      </c>
      <c r="J289" s="109">
        <v>7.3000000000000007</v>
      </c>
      <c r="K289" s="155">
        <f>IF(OR(ISBLANK(I289),ISBLANK(J289)),"",(J289/I289))</f>
        <v>9.205548549810845E-2</v>
      </c>
      <c r="L289" s="208" t="str">
        <f>IF(K289="","",IF(K289&gt;=H289,"Yes","No"))</f>
        <v>No</v>
      </c>
      <c r="M289" s="218" t="str">
        <f>IF(OR(ISBLANK(I289),ISBLANK(J289)),"",IF(L289="No", "TJ status removed",IF(K289&gt;0.34, K289 *1.15, K289+0.05)))</f>
        <v>TJ status removed</v>
      </c>
      <c r="N289" s="109">
        <v>0.12</v>
      </c>
      <c r="O289" s="109">
        <v>65</v>
      </c>
      <c r="P289" s="109">
        <v>0.97</v>
      </c>
      <c r="Q289" s="109">
        <v>730</v>
      </c>
      <c r="R289" s="2"/>
    </row>
    <row r="290" spans="1:18" ht="15.75" customHeight="1">
      <c r="A290" s="2">
        <v>161</v>
      </c>
      <c r="B290" s="81" t="s">
        <v>270</v>
      </c>
      <c r="C290" s="81" t="s">
        <v>544</v>
      </c>
      <c r="D290" s="109" t="s">
        <v>545</v>
      </c>
      <c r="E290" s="128">
        <v>39</v>
      </c>
      <c r="F290" s="128">
        <v>2</v>
      </c>
      <c r="G290" s="150">
        <f>F290/E290</f>
        <v>5.128205128205128E-2</v>
      </c>
      <c r="H290" s="177">
        <v>0.13</v>
      </c>
      <c r="I290" s="109">
        <v>40.700000000000003</v>
      </c>
      <c r="J290" s="109">
        <v>3.3000000000000003</v>
      </c>
      <c r="K290" s="155">
        <f>IF(OR(ISBLANK(I290),ISBLANK(J290)),"",(J290/I290))</f>
        <v>8.1081081081081086E-2</v>
      </c>
      <c r="L290" s="208" t="str">
        <f>IF(K290="","",IF(K290&gt;=H290,"Yes","No"))</f>
        <v>No</v>
      </c>
      <c r="M290" s="218" t="str">
        <f>IF(OR(ISBLANK(I290),ISBLANK(J290)),"",IF(L290="No", "TJ status removed",IF(K290&gt;0.34, K290 *1.15, K290+0.05)))</f>
        <v>TJ status removed</v>
      </c>
      <c r="N290" s="109">
        <v>0.84</v>
      </c>
      <c r="O290" s="109">
        <v>316</v>
      </c>
      <c r="P290" s="109">
        <v>0.83000000000000007</v>
      </c>
      <c r="Q290" s="109">
        <v>752</v>
      </c>
      <c r="R290" s="2"/>
    </row>
    <row r="291" spans="1:18" ht="15.75" customHeight="1">
      <c r="A291" s="2">
        <v>10982</v>
      </c>
      <c r="B291" s="81" t="s">
        <v>270</v>
      </c>
      <c r="C291" s="81" t="s">
        <v>546</v>
      </c>
      <c r="D291" s="109" t="s">
        <v>547</v>
      </c>
      <c r="E291" s="128">
        <v>15</v>
      </c>
      <c r="F291" s="128">
        <v>3</v>
      </c>
      <c r="G291" s="150">
        <f>F291/E291</f>
        <v>0.2</v>
      </c>
      <c r="H291" s="177">
        <v>0.25</v>
      </c>
      <c r="I291" s="109">
        <v>13.700000000000001</v>
      </c>
      <c r="J291" s="109">
        <v>6</v>
      </c>
      <c r="K291" s="155">
        <f>IF(OR(ISBLANK(I291),ISBLANK(J291)),"",(J291/I291))</f>
        <v>0.43795620437956201</v>
      </c>
      <c r="L291" s="208" t="str">
        <f>IF(K291="","",IF(K291&gt;=H291,"Yes","No"))</f>
        <v>Yes</v>
      </c>
      <c r="M291" s="218">
        <f>IF(OR(ISBLANK(I291),ISBLANK(J291)),"",IF(L291="No", "TJ status removed",IF(K291&gt;0.34, K291 *1.15, K291+0.05)))</f>
        <v>0.50364963503649629</v>
      </c>
      <c r="N291" s="109">
        <v>0.18</v>
      </c>
      <c r="O291" s="109">
        <v>167</v>
      </c>
      <c r="P291" s="109">
        <v>0.2</v>
      </c>
      <c r="Q291" s="109">
        <v>349</v>
      </c>
      <c r="R291" s="2"/>
    </row>
    <row r="292" spans="1:18" ht="15.75" customHeight="1">
      <c r="A292" s="2">
        <v>10455</v>
      </c>
      <c r="B292" s="81" t="s">
        <v>270</v>
      </c>
      <c r="C292" s="81" t="s">
        <v>548</v>
      </c>
      <c r="D292" s="109" t="s">
        <v>549</v>
      </c>
      <c r="E292" s="128">
        <v>85</v>
      </c>
      <c r="F292" s="128">
        <v>7</v>
      </c>
      <c r="G292" s="150">
        <f>F292/E292</f>
        <v>8.2352941176470587E-2</v>
      </c>
      <c r="H292" s="177">
        <v>0.13</v>
      </c>
      <c r="I292" s="109">
        <v>76.3</v>
      </c>
      <c r="J292" s="109">
        <v>12.3</v>
      </c>
      <c r="K292" s="155">
        <f>IF(OR(ISBLANK(I292),ISBLANK(J292)),"",(J292/I292))</f>
        <v>0.16120576671035389</v>
      </c>
      <c r="L292" s="208" t="str">
        <f>IF(K292="","",IF(K292&gt;=H292,"Yes","No"))</f>
        <v>Yes</v>
      </c>
      <c r="M292" s="218">
        <f>IF(OR(ISBLANK(I292),ISBLANK(J292)),"",IF(L292="No", "TJ status removed",IF(K292&gt;0.34, K292 *1.15, K292+0.05)))</f>
        <v>0.2112057667103539</v>
      </c>
      <c r="N292" s="109">
        <v>0.17</v>
      </c>
      <c r="O292" s="109">
        <v>62</v>
      </c>
      <c r="P292" s="109">
        <v>0.31</v>
      </c>
      <c r="Q292" s="109">
        <v>305</v>
      </c>
      <c r="R292" s="2"/>
    </row>
    <row r="293" spans="1:18" ht="15.75" customHeight="1">
      <c r="A293" s="2">
        <v>41391</v>
      </c>
      <c r="B293" s="81" t="s">
        <v>270</v>
      </c>
      <c r="C293" s="81" t="s">
        <v>550</v>
      </c>
      <c r="D293" s="109" t="s">
        <v>551</v>
      </c>
      <c r="E293" s="128">
        <v>54</v>
      </c>
      <c r="F293" s="128">
        <v>2</v>
      </c>
      <c r="G293" s="150">
        <f>F293/E293</f>
        <v>3.7037037037037035E-2</v>
      </c>
      <c r="H293" s="177">
        <v>0.12</v>
      </c>
      <c r="I293" s="109">
        <v>51</v>
      </c>
      <c r="J293" s="109">
        <v>5</v>
      </c>
      <c r="K293" s="155">
        <f>IF(OR(ISBLANK(I293),ISBLANK(J293)),"",(J293/I293))</f>
        <v>9.8039215686274508E-2</v>
      </c>
      <c r="L293" s="208" t="str">
        <f>IF(K293="","",IF(K293&gt;=H293,"Yes","No"))</f>
        <v>No</v>
      </c>
      <c r="M293" s="218" t="str">
        <f>IF(OR(ISBLANK(I293),ISBLANK(J293)),"",IF(L293="No", "TJ status removed",IF(K293&gt;0.34, K293 *1.15, K293+0.05)))</f>
        <v>TJ status removed</v>
      </c>
      <c r="N293" s="109">
        <v>0.26</v>
      </c>
      <c r="O293" s="109">
        <v>232</v>
      </c>
      <c r="P293" s="109">
        <v>0.75</v>
      </c>
      <c r="Q293" s="109">
        <v>359</v>
      </c>
      <c r="R293" s="2"/>
    </row>
    <row r="294" spans="1:18" ht="15.75" customHeight="1">
      <c r="A294" s="2">
        <v>40505</v>
      </c>
      <c r="B294" s="81" t="s">
        <v>270</v>
      </c>
      <c r="C294" s="81" t="s">
        <v>552</v>
      </c>
      <c r="D294" s="109" t="s">
        <v>553</v>
      </c>
      <c r="E294" s="128">
        <v>13</v>
      </c>
      <c r="F294" s="128">
        <v>2</v>
      </c>
      <c r="G294" s="150">
        <f>F294/E294</f>
        <v>0.15384615384615385</v>
      </c>
      <c r="H294" s="177">
        <v>0.2</v>
      </c>
      <c r="I294" s="109">
        <v>12.700000000000001</v>
      </c>
      <c r="J294" s="109">
        <v>4.3</v>
      </c>
      <c r="K294" s="155">
        <f>IF(OR(ISBLANK(I294),ISBLANK(J294)),"",(J294/I294))</f>
        <v>0.33858267716535428</v>
      </c>
      <c r="L294" s="208" t="str">
        <f>IF(K294="","",IF(K294&gt;=H294,"Yes","No"))</f>
        <v>Yes</v>
      </c>
      <c r="M294" s="218">
        <f>IF(OR(ISBLANK(I294),ISBLANK(J294)),"",IF(L294="No", "TJ status removed",IF(K294&gt;0.34, K294 *1.15, K294+0.05)))</f>
        <v>0.38858267716535427</v>
      </c>
      <c r="N294" s="109">
        <v>0</v>
      </c>
      <c r="O294" s="109">
        <v>120</v>
      </c>
      <c r="P294" s="109">
        <v>0</v>
      </c>
      <c r="Q294" s="109">
        <v>589</v>
      </c>
      <c r="R294" s="2"/>
    </row>
    <row r="295" spans="1:18" ht="15.75" customHeight="1">
      <c r="A295" s="2">
        <v>10833</v>
      </c>
      <c r="B295" s="81" t="s">
        <v>270</v>
      </c>
      <c r="C295" s="81" t="s">
        <v>554</v>
      </c>
      <c r="D295" s="109" t="s">
        <v>555</v>
      </c>
      <c r="E295" s="128">
        <v>59</v>
      </c>
      <c r="F295" s="128">
        <v>13</v>
      </c>
      <c r="G295" s="150">
        <f>F295/E295</f>
        <v>0.22033898305084745</v>
      </c>
      <c r="H295" s="177">
        <v>0.27</v>
      </c>
      <c r="I295" s="109">
        <v>61.7</v>
      </c>
      <c r="J295" s="109">
        <v>19</v>
      </c>
      <c r="K295" s="155">
        <f>IF(OR(ISBLANK(I295),ISBLANK(J295)),"",(J295/I295))</f>
        <v>0.3079416531604538</v>
      </c>
      <c r="L295" s="208" t="str">
        <f>IF(K295="","",IF(K295&gt;=H295,"Yes","No"))</f>
        <v>Yes</v>
      </c>
      <c r="M295" s="218">
        <f>IF(OR(ISBLANK(I295),ISBLANK(J295)),"",IF(L295="No", "TJ status removed",IF(K295&gt;0.34, K295 *1.15, K295+0.05)))</f>
        <v>0.35794165316045379</v>
      </c>
      <c r="N295" s="109">
        <v>0.02</v>
      </c>
      <c r="O295" s="109">
        <v>171</v>
      </c>
      <c r="P295" s="109">
        <v>0.12</v>
      </c>
      <c r="Q295" s="109">
        <v>598</v>
      </c>
      <c r="R295" s="2"/>
    </row>
    <row r="296" spans="1:18" ht="15.75" customHeight="1">
      <c r="A296" s="2">
        <v>12142</v>
      </c>
      <c r="B296" s="81" t="s">
        <v>270</v>
      </c>
      <c r="C296" s="97" t="s">
        <v>556</v>
      </c>
      <c r="D296" s="119" t="s">
        <v>557</v>
      </c>
      <c r="E296" s="126">
        <v>24.3</v>
      </c>
      <c r="F296" s="126">
        <v>0.70000000000000007</v>
      </c>
      <c r="G296" s="162">
        <f>F296/E296</f>
        <v>2.8806584362139918E-2</v>
      </c>
      <c r="H296" s="179">
        <f>IF(G296&gt;0.34, G296 *1.15, G296+0.05)</f>
        <v>7.8806584362139914E-2</v>
      </c>
      <c r="I296" s="126">
        <v>21.700000000000003</v>
      </c>
      <c r="J296" s="126">
        <v>3</v>
      </c>
      <c r="K296" s="203">
        <f>IF(OR(ISBLANK(I296),ISBLANK(J296)),"",(J296/I296))</f>
        <v>0.13824884792626727</v>
      </c>
      <c r="L296" s="215" t="str">
        <f>IF(K296="","",IF(K296&gt;=H296,"Yes","No"))</f>
        <v>Yes</v>
      </c>
      <c r="M296" s="226">
        <f>IF(OR(ISBLANK(I296),ISBLANK(J296)),"",IF(L296="No", "TJ status removed",IF(K296&gt;0.34, K296 *1.15, K296+0.05)))</f>
        <v>0.18824884792626728</v>
      </c>
      <c r="N296" s="126">
        <v>0</v>
      </c>
      <c r="O296" s="126">
        <v>30</v>
      </c>
      <c r="P296" s="126">
        <v>0.12</v>
      </c>
      <c r="Q296" s="126">
        <v>163</v>
      </c>
      <c r="R296" s="2"/>
    </row>
    <row r="297" spans="1:18" ht="15.75" customHeight="1">
      <c r="A297" s="2">
        <v>11248</v>
      </c>
      <c r="B297" s="81" t="s">
        <v>270</v>
      </c>
      <c r="C297" s="81" t="s">
        <v>558</v>
      </c>
      <c r="D297" s="109" t="s">
        <v>559</v>
      </c>
      <c r="E297" s="128">
        <v>96</v>
      </c>
      <c r="F297" s="128">
        <v>2</v>
      </c>
      <c r="G297" s="150">
        <f>F297/E297</f>
        <v>2.0833333333333332E-2</v>
      </c>
      <c r="H297" s="177">
        <v>0.11</v>
      </c>
      <c r="I297" s="109">
        <v>77.7</v>
      </c>
      <c r="J297" s="109">
        <v>5</v>
      </c>
      <c r="K297" s="155">
        <f>IF(OR(ISBLANK(I297),ISBLANK(J297)),"",(J297/I297))</f>
        <v>6.4350064350064351E-2</v>
      </c>
      <c r="L297" s="208" t="str">
        <f>IF(K297="","",IF(K297&gt;=H297,"Yes","No"))</f>
        <v>No</v>
      </c>
      <c r="M297" s="218" t="str">
        <f>IF(OR(ISBLANK(I297),ISBLANK(J297)),"",IF(L297="No", "TJ status removed",IF(K297&gt;0.34, K297 *1.15, K297+0.05)))</f>
        <v>TJ status removed</v>
      </c>
      <c r="N297" s="109">
        <v>0.14000000000000001</v>
      </c>
      <c r="O297" s="109">
        <v>76</v>
      </c>
      <c r="P297" s="109">
        <v>0.22</v>
      </c>
      <c r="Q297" s="109">
        <v>86</v>
      </c>
      <c r="R297" s="2"/>
    </row>
    <row r="298" spans="1:18" ht="15.75" customHeight="1">
      <c r="A298" s="2">
        <v>41978</v>
      </c>
      <c r="B298" s="81" t="s">
        <v>270</v>
      </c>
      <c r="C298" s="81" t="s">
        <v>560</v>
      </c>
      <c r="D298" s="109" t="s">
        <v>561</v>
      </c>
      <c r="E298" s="128">
        <v>45</v>
      </c>
      <c r="F298" s="128">
        <v>7</v>
      </c>
      <c r="G298" s="150">
        <f>F298/E298</f>
        <v>0.15555555555555556</v>
      </c>
      <c r="H298" s="177">
        <v>0.21</v>
      </c>
      <c r="I298" s="109">
        <v>41.5</v>
      </c>
      <c r="J298" s="109">
        <v>12.100000000000001</v>
      </c>
      <c r="K298" s="155">
        <f>IF(OR(ISBLANK(I298),ISBLANK(J298)),"",(J298/I298))</f>
        <v>0.29156626506024103</v>
      </c>
      <c r="L298" s="208" t="str">
        <f>IF(K298="","",IF(K298&gt;=H298,"Yes","No"))</f>
        <v>Yes</v>
      </c>
      <c r="M298" s="218">
        <f>IF(OR(ISBLANK(I298),ISBLANK(J298)),"",IF(L298="No", "TJ status removed",IF(K298&gt;0.34, K298 *1.15, K298+0.05)))</f>
        <v>0.34156626506024101</v>
      </c>
      <c r="N298" s="109">
        <v>0.27</v>
      </c>
      <c r="O298" s="109">
        <v>46</v>
      </c>
      <c r="P298" s="109">
        <v>0.56000000000000005</v>
      </c>
      <c r="Q298" s="109">
        <v>229</v>
      </c>
      <c r="R298" s="2"/>
    </row>
    <row r="299" spans="1:18" ht="15.75" customHeight="1">
      <c r="A299" s="2">
        <v>10472</v>
      </c>
      <c r="B299" s="81" t="s">
        <v>270</v>
      </c>
      <c r="C299" s="81" t="s">
        <v>562</v>
      </c>
      <c r="D299" s="109" t="s">
        <v>563</v>
      </c>
      <c r="E299" s="128">
        <v>54</v>
      </c>
      <c r="F299" s="128">
        <v>6</v>
      </c>
      <c r="G299" s="150">
        <f>F299/E299</f>
        <v>0.1111111111111111</v>
      </c>
      <c r="H299" s="177">
        <v>0.21</v>
      </c>
      <c r="I299" s="109">
        <v>47</v>
      </c>
      <c r="J299" s="109">
        <v>8.3000000000000007</v>
      </c>
      <c r="K299" s="155">
        <f>IF(OR(ISBLANK(I299),ISBLANK(J299)),"",(J299/I299))</f>
        <v>0.17659574468085107</v>
      </c>
      <c r="L299" s="208" t="str">
        <f>IF(K299="","",IF(K299&gt;=H299,"Yes","No"))</f>
        <v>No</v>
      </c>
      <c r="M299" s="218" t="str">
        <f>IF(OR(ISBLANK(I299),ISBLANK(J299)),"",IF(L299="No", "TJ status removed",IF(K299&gt;0.34, K299 *1.15, K299+0.05)))</f>
        <v>TJ status removed</v>
      </c>
      <c r="N299" s="109">
        <v>0.05</v>
      </c>
      <c r="O299" s="109">
        <v>142</v>
      </c>
      <c r="P299" s="109">
        <v>1</v>
      </c>
      <c r="Q299" s="109">
        <v>477</v>
      </c>
      <c r="R299" s="2"/>
    </row>
    <row r="300" spans="1:18" ht="15.75" customHeight="1">
      <c r="A300" s="2">
        <v>454</v>
      </c>
      <c r="B300" s="81" t="s">
        <v>270</v>
      </c>
      <c r="C300" s="81" t="s">
        <v>564</v>
      </c>
      <c r="D300" s="109" t="s">
        <v>565</v>
      </c>
      <c r="E300" s="128">
        <v>144</v>
      </c>
      <c r="F300" s="128">
        <v>24</v>
      </c>
      <c r="G300" s="150">
        <f>F300/E300</f>
        <v>0.16666666666666666</v>
      </c>
      <c r="H300" s="177">
        <v>0.22</v>
      </c>
      <c r="I300" s="109" t="s">
        <v>566</v>
      </c>
      <c r="J300" s="109" t="s">
        <v>566</v>
      </c>
      <c r="K300" s="155"/>
      <c r="L300" s="208" t="str">
        <f>IF(K300="","",IF(K300&gt;=H300,"Yes","No"))</f>
        <v/>
      </c>
      <c r="M300" s="218"/>
      <c r="N300" s="109" t="s">
        <v>566</v>
      </c>
      <c r="O300" s="109" t="s">
        <v>566</v>
      </c>
      <c r="P300" s="109" t="s">
        <v>566</v>
      </c>
      <c r="Q300" s="109" t="s">
        <v>566</v>
      </c>
      <c r="R300" s="2"/>
    </row>
    <row r="301" spans="1:18" ht="15.75" customHeight="1">
      <c r="A301" s="2">
        <v>40750</v>
      </c>
      <c r="B301" s="81" t="s">
        <v>270</v>
      </c>
      <c r="C301" s="81" t="s">
        <v>567</v>
      </c>
      <c r="D301" s="109" t="s">
        <v>568</v>
      </c>
      <c r="E301" s="128">
        <v>59</v>
      </c>
      <c r="F301" s="128">
        <v>0</v>
      </c>
      <c r="G301" s="150">
        <f>F301/E301</f>
        <v>0</v>
      </c>
      <c r="H301" s="177">
        <v>0.1</v>
      </c>
      <c r="I301" s="109" t="s">
        <v>566</v>
      </c>
      <c r="J301" s="109" t="s">
        <v>566</v>
      </c>
      <c r="K301" s="155"/>
      <c r="L301" s="208" t="str">
        <f>IF(K301="","",IF(K301&gt;=H301,"Yes","No"))</f>
        <v/>
      </c>
      <c r="M301" s="218"/>
      <c r="N301" s="109" t="s">
        <v>566</v>
      </c>
      <c r="O301" s="109" t="s">
        <v>566</v>
      </c>
      <c r="P301" s="109" t="s">
        <v>566</v>
      </c>
      <c r="Q301" s="109" t="s">
        <v>566</v>
      </c>
      <c r="R301" s="2"/>
    </row>
    <row r="302" spans="1:18" ht="15.75" customHeight="1">
      <c r="A302" s="2">
        <v>10143</v>
      </c>
      <c r="B302" s="81" t="s">
        <v>270</v>
      </c>
      <c r="C302" s="81" t="s">
        <v>569</v>
      </c>
      <c r="D302" s="109" t="s">
        <v>570</v>
      </c>
      <c r="E302" s="128">
        <v>90</v>
      </c>
      <c r="F302" s="128">
        <v>11</v>
      </c>
      <c r="G302" s="150">
        <f>F302/E302</f>
        <v>0.12222222222222222</v>
      </c>
      <c r="H302" s="177">
        <v>0.22</v>
      </c>
      <c r="I302" s="109">
        <v>91.7</v>
      </c>
      <c r="J302" s="109">
        <v>21</v>
      </c>
      <c r="K302" s="155">
        <f>IF(OR(ISBLANK(I302),ISBLANK(J302)),"",(J302/I302))</f>
        <v>0.22900763358778625</v>
      </c>
      <c r="L302" s="208" t="str">
        <f>IF(K302="","",IF(K302&gt;=H302,"Yes","No"))</f>
        <v>Yes</v>
      </c>
      <c r="M302" s="218">
        <f>IF(OR(ISBLANK(I302),ISBLANK(J302)),"",IF(L302="No", "TJ status removed",IF(K302&gt;0.34, K302 *1.15, K302+0.05)))</f>
        <v>0.27900763358778624</v>
      </c>
      <c r="N302" s="109">
        <v>0.61</v>
      </c>
      <c r="O302" s="109">
        <v>123</v>
      </c>
      <c r="P302" s="109">
        <v>1.04</v>
      </c>
      <c r="Q302" s="109">
        <v>190</v>
      </c>
      <c r="R302" s="2"/>
    </row>
    <row r="303" spans="1:18" ht="15.75" customHeight="1">
      <c r="A303" s="2">
        <v>10955</v>
      </c>
      <c r="B303" s="81" t="s">
        <v>270</v>
      </c>
      <c r="C303" s="81" t="s">
        <v>571</v>
      </c>
      <c r="D303" s="109" t="s">
        <v>572</v>
      </c>
      <c r="E303" s="128">
        <v>24</v>
      </c>
      <c r="F303" s="128">
        <v>2</v>
      </c>
      <c r="G303" s="150">
        <f>F303/E303</f>
        <v>8.3333333333333329E-2</v>
      </c>
      <c r="H303" s="177">
        <v>0.13</v>
      </c>
      <c r="I303" s="109">
        <v>17.7</v>
      </c>
      <c r="J303" s="109">
        <v>3</v>
      </c>
      <c r="K303" s="155">
        <f>IF(OR(ISBLANK(I303),ISBLANK(J303)),"",(J303/I303))</f>
        <v>0.16949152542372883</v>
      </c>
      <c r="L303" s="208" t="str">
        <f>IF(K303="","",IF(K303&gt;=H303,"Yes","No"))</f>
        <v>Yes</v>
      </c>
      <c r="M303" s="218">
        <f>IF(OR(ISBLANK(I303),ISBLANK(J303)),"",IF(L303="No", "TJ status removed",IF(K303&gt;0.34, K303 *1.15, K303+0.05)))</f>
        <v>0.21949152542372885</v>
      </c>
      <c r="N303" s="109">
        <v>0.05</v>
      </c>
      <c r="O303" s="109">
        <v>258</v>
      </c>
      <c r="P303" s="109">
        <v>0</v>
      </c>
      <c r="Q303" s="109">
        <v>326</v>
      </c>
      <c r="R303" s="2"/>
    </row>
    <row r="304" spans="1:18" ht="15.75" customHeight="1">
      <c r="A304" s="2">
        <v>262</v>
      </c>
      <c r="B304" s="81" t="s">
        <v>270</v>
      </c>
      <c r="C304" s="81" t="s">
        <v>573</v>
      </c>
      <c r="D304" s="109" t="s">
        <v>574</v>
      </c>
      <c r="E304" s="128">
        <v>56</v>
      </c>
      <c r="F304" s="128">
        <v>8</v>
      </c>
      <c r="G304" s="150">
        <f>F304/E304</f>
        <v>0.14285714285714285</v>
      </c>
      <c r="H304" s="177">
        <v>0.2</v>
      </c>
      <c r="I304" s="109">
        <v>56.300000000000004</v>
      </c>
      <c r="J304" s="109">
        <v>15.700000000000001</v>
      </c>
      <c r="K304" s="155">
        <f>IF(OR(ISBLANK(I304),ISBLANK(J304)),"",(J304/I304))</f>
        <v>0.27886323268206037</v>
      </c>
      <c r="L304" s="208" t="str">
        <f>IF(K304="","",IF(K304&gt;=H304,"Yes","No"))</f>
        <v>Yes</v>
      </c>
      <c r="M304" s="218">
        <f>IF(OR(ISBLANK(I304),ISBLANK(J304)),"",IF(L304="No", "TJ status removed",IF(K304&gt;0.34, K304 *1.15, K304+0.05)))</f>
        <v>0.32886323268206036</v>
      </c>
      <c r="N304" s="109">
        <v>0.06</v>
      </c>
      <c r="O304" s="109">
        <v>114</v>
      </c>
      <c r="P304" s="109">
        <v>0.11</v>
      </c>
      <c r="Q304" s="109">
        <v>663</v>
      </c>
      <c r="R304" s="2"/>
    </row>
    <row r="305" spans="1:18" ht="15.75" customHeight="1">
      <c r="A305" s="2">
        <v>12232</v>
      </c>
      <c r="B305" s="81" t="s">
        <v>270</v>
      </c>
      <c r="C305" s="81" t="s">
        <v>575</v>
      </c>
      <c r="D305" s="109" t="s">
        <v>576</v>
      </c>
      <c r="E305" s="128">
        <v>52</v>
      </c>
      <c r="F305" s="128">
        <v>2</v>
      </c>
      <c r="G305" s="150">
        <f>F305/E305</f>
        <v>3.8461538461538464E-2</v>
      </c>
      <c r="H305" s="177">
        <v>0.12</v>
      </c>
      <c r="I305" s="109">
        <v>59.300000000000004</v>
      </c>
      <c r="J305" s="109">
        <v>10.3</v>
      </c>
      <c r="K305" s="155">
        <f>IF(OR(ISBLANK(I305),ISBLANK(J305)),"",(J305/I305))</f>
        <v>0.17369308600337269</v>
      </c>
      <c r="L305" s="208" t="str">
        <f>IF(K305="","",IF(K305&gt;=H305,"Yes","No"))</f>
        <v>Yes</v>
      </c>
      <c r="M305" s="218">
        <f>IF(OR(ISBLANK(I305),ISBLANK(J305)),"",IF(L305="No", "TJ status removed",IF(K305&gt;0.34, K305 *1.15, K305+0.05)))</f>
        <v>0.22369308600337268</v>
      </c>
      <c r="N305" s="109">
        <v>0.03</v>
      </c>
      <c r="O305" s="109">
        <v>156</v>
      </c>
      <c r="P305" s="109">
        <v>0.17</v>
      </c>
      <c r="Q305" s="109">
        <v>704</v>
      </c>
      <c r="R305" s="2"/>
    </row>
    <row r="306" spans="1:18" ht="15.75" customHeight="1">
      <c r="A306" s="2">
        <v>11604</v>
      </c>
      <c r="B306" s="81" t="s">
        <v>270</v>
      </c>
      <c r="C306" s="81" t="s">
        <v>577</v>
      </c>
      <c r="D306" s="109" t="s">
        <v>578</v>
      </c>
      <c r="E306" s="128">
        <v>63</v>
      </c>
      <c r="F306" s="128">
        <v>8</v>
      </c>
      <c r="G306" s="150">
        <f>F306/E306</f>
        <v>0.12698412698412698</v>
      </c>
      <c r="H306" s="177">
        <v>0.18</v>
      </c>
      <c r="I306" s="109">
        <v>64</v>
      </c>
      <c r="J306" s="109">
        <v>13.700000000000001</v>
      </c>
      <c r="K306" s="155">
        <f>IF(OR(ISBLANK(I306),ISBLANK(J306)),"",(J306/I306))</f>
        <v>0.21406250000000002</v>
      </c>
      <c r="L306" s="208" t="str">
        <f>IF(K306="","",IF(K306&gt;=H306,"Yes","No"))</f>
        <v>Yes</v>
      </c>
      <c r="M306" s="218">
        <f>IF(OR(ISBLANK(I306),ISBLANK(J306)),"",IF(L306="No", "TJ status removed",IF(K306&gt;0.34, K306 *1.15, K306+0.05)))</f>
        <v>0.26406250000000003</v>
      </c>
      <c r="N306" s="109">
        <v>0.19</v>
      </c>
      <c r="O306" s="109">
        <v>47</v>
      </c>
      <c r="P306" s="109">
        <v>0.04</v>
      </c>
      <c r="Q306" s="109">
        <v>273</v>
      </c>
      <c r="R306" s="2"/>
    </row>
    <row r="307" spans="1:18" ht="15.75" customHeight="1">
      <c r="A307" s="2">
        <v>11102</v>
      </c>
      <c r="B307" s="81" t="s">
        <v>270</v>
      </c>
      <c r="C307" s="81" t="s">
        <v>579</v>
      </c>
      <c r="D307" s="109" t="s">
        <v>580</v>
      </c>
      <c r="E307" s="128">
        <v>36</v>
      </c>
      <c r="F307" s="128">
        <v>1</v>
      </c>
      <c r="G307" s="150">
        <f>F307/E307</f>
        <v>2.7777777777777776E-2</v>
      </c>
      <c r="H307" s="177">
        <v>0.1</v>
      </c>
      <c r="I307" s="109">
        <v>38.300000000000004</v>
      </c>
      <c r="J307" s="109">
        <v>3.3000000000000003</v>
      </c>
      <c r="K307" s="155">
        <f>IF(OR(ISBLANK(I307),ISBLANK(J307)),"",(J307/I307))</f>
        <v>8.6161879895561358E-2</v>
      </c>
      <c r="L307" s="208" t="str">
        <f>IF(K307="","",IF(K307&gt;=H307,"Yes","No"))</f>
        <v>No</v>
      </c>
      <c r="M307" s="218" t="str">
        <f>IF(OR(ISBLANK(I307),ISBLANK(J307)),"",IF(L307="No", "TJ status removed",IF(K307&gt;0.34, K307 *1.15, K307+0.05)))</f>
        <v>TJ status removed</v>
      </c>
      <c r="N307" s="109">
        <v>0.14000000000000001</v>
      </c>
      <c r="O307" s="109">
        <v>26</v>
      </c>
      <c r="P307" s="109">
        <v>0.23</v>
      </c>
      <c r="Q307" s="109">
        <v>76</v>
      </c>
      <c r="R307" s="2"/>
    </row>
    <row r="308" spans="1:18" ht="15.75" customHeight="1">
      <c r="A308" s="2">
        <v>11766</v>
      </c>
      <c r="B308" s="81" t="s">
        <v>270</v>
      </c>
      <c r="C308" s="81" t="s">
        <v>581</v>
      </c>
      <c r="D308" s="109" t="s">
        <v>582</v>
      </c>
      <c r="E308" s="128">
        <v>39</v>
      </c>
      <c r="F308" s="128">
        <v>3</v>
      </c>
      <c r="G308" s="150">
        <f>F308/E308</f>
        <v>7.6923076923076927E-2</v>
      </c>
      <c r="H308" s="177">
        <v>0.13</v>
      </c>
      <c r="I308" s="109">
        <v>36.700000000000003</v>
      </c>
      <c r="J308" s="109">
        <v>6</v>
      </c>
      <c r="K308" s="155">
        <f>IF(OR(ISBLANK(I308),ISBLANK(J308)),"",(J308/I308))</f>
        <v>0.16348773841961853</v>
      </c>
      <c r="L308" s="208" t="str">
        <f>IF(K308="","",IF(K308&gt;=H308,"Yes","No"))</f>
        <v>Yes</v>
      </c>
      <c r="M308" s="218">
        <f>IF(OR(ISBLANK(I308),ISBLANK(J308)),"",IF(L308="No", "TJ status removed",IF(K308&gt;0.34, K308 *1.15, K308+0.05)))</f>
        <v>0.21348773841961854</v>
      </c>
      <c r="N308" s="109">
        <v>1.33</v>
      </c>
      <c r="O308" s="109">
        <v>130</v>
      </c>
      <c r="P308" s="109">
        <v>0.69000000000000006</v>
      </c>
      <c r="Q308" s="109">
        <v>271</v>
      </c>
      <c r="R308" s="2"/>
    </row>
    <row r="309" spans="1:18" ht="15.75" customHeight="1">
      <c r="A309" s="2">
        <v>410</v>
      </c>
      <c r="B309" s="81" t="s">
        <v>270</v>
      </c>
      <c r="C309" s="81" t="s">
        <v>583</v>
      </c>
      <c r="D309" s="109" t="s">
        <v>584</v>
      </c>
      <c r="E309" s="128">
        <v>36</v>
      </c>
      <c r="F309" s="128">
        <v>10</v>
      </c>
      <c r="G309" s="150">
        <f>F309/E309</f>
        <v>0.27777777777777779</v>
      </c>
      <c r="H309" s="177">
        <v>0.33</v>
      </c>
      <c r="I309" s="109">
        <v>33.700000000000003</v>
      </c>
      <c r="J309" s="109">
        <v>10.3</v>
      </c>
      <c r="K309" s="155">
        <f>IF(OR(ISBLANK(I309),ISBLANK(J309)),"",(J309/I309))</f>
        <v>0.3056379821958457</v>
      </c>
      <c r="L309" s="208" t="str">
        <f>IF(K309="","",IF(K309&gt;=H309,"Yes","No"))</f>
        <v>No</v>
      </c>
      <c r="M309" s="218" t="str">
        <f>IF(OR(ISBLANK(I309),ISBLANK(J309)),"",IF(L309="No", "TJ status removed",IF(K309&gt;0.34, K309 *1.15, K309+0.05)))</f>
        <v>TJ status removed</v>
      </c>
      <c r="N309" s="109">
        <v>0.34</v>
      </c>
      <c r="O309" s="109">
        <v>96</v>
      </c>
      <c r="P309" s="109">
        <v>0.54</v>
      </c>
      <c r="Q309" s="109">
        <v>539</v>
      </c>
      <c r="R309" s="2"/>
    </row>
    <row r="310" spans="1:18" ht="15.75" customHeight="1">
      <c r="A310" s="2">
        <v>13162</v>
      </c>
      <c r="B310" s="81" t="s">
        <v>270</v>
      </c>
      <c r="C310" s="81" t="s">
        <v>585</v>
      </c>
      <c r="D310" s="109" t="s">
        <v>586</v>
      </c>
      <c r="E310" s="128">
        <v>32</v>
      </c>
      <c r="F310" s="128">
        <v>9</v>
      </c>
      <c r="G310" s="150">
        <f>F310/E310</f>
        <v>0.28125</v>
      </c>
      <c r="H310" s="177">
        <v>0.33</v>
      </c>
      <c r="I310" s="109">
        <v>30.3</v>
      </c>
      <c r="J310" s="109">
        <v>11.700000000000001</v>
      </c>
      <c r="K310" s="155">
        <f>IF(OR(ISBLANK(I310),ISBLANK(J310)),"",(J310/I310))</f>
        <v>0.38613861386138615</v>
      </c>
      <c r="L310" s="208" t="str">
        <f>IF(K310="","",IF(K310&gt;=H310,"Yes","No"))</f>
        <v>Yes</v>
      </c>
      <c r="M310" s="218">
        <f>IF(OR(ISBLANK(I310),ISBLANK(J310)),"",IF(L310="No", "TJ status removed",IF(K310&gt;0.34, K310 *1.15, K310+0.05)))</f>
        <v>0.44405940594059401</v>
      </c>
      <c r="N310" s="109">
        <v>0.59</v>
      </c>
      <c r="O310" s="109">
        <v>130</v>
      </c>
      <c r="P310" s="109">
        <v>0.32</v>
      </c>
      <c r="Q310" s="109">
        <v>260</v>
      </c>
      <c r="R310" s="2"/>
    </row>
    <row r="311" spans="1:18" ht="15.75" customHeight="1">
      <c r="A311" s="2">
        <v>222</v>
      </c>
      <c r="B311" s="81" t="s">
        <v>270</v>
      </c>
      <c r="C311" s="81" t="s">
        <v>587</v>
      </c>
      <c r="D311" s="109" t="s">
        <v>588</v>
      </c>
      <c r="E311" s="128">
        <v>28</v>
      </c>
      <c r="F311" s="128">
        <v>4</v>
      </c>
      <c r="G311" s="150">
        <f>F311/E311</f>
        <v>0.14285714285714285</v>
      </c>
      <c r="H311" s="177">
        <v>0.19</v>
      </c>
      <c r="I311" s="109">
        <v>28.3</v>
      </c>
      <c r="J311" s="109">
        <v>6.7</v>
      </c>
      <c r="K311" s="155">
        <f>IF(OR(ISBLANK(I311),ISBLANK(J311)),"",(J311/I311))</f>
        <v>0.23674911660777384</v>
      </c>
      <c r="L311" s="208" t="str">
        <f>IF(K311="","",IF(K311&gt;=H311,"Yes","No"))</f>
        <v>Yes</v>
      </c>
      <c r="M311" s="218">
        <f>IF(OR(ISBLANK(I311),ISBLANK(J311)),"",IF(L311="No", "TJ status removed",IF(K311&gt;0.34, K311 *1.15, K311+0.05)))</f>
        <v>0.28674911660777386</v>
      </c>
      <c r="N311" s="109">
        <v>0.04</v>
      </c>
      <c r="O311" s="109">
        <v>276</v>
      </c>
      <c r="P311" s="109">
        <v>0.33</v>
      </c>
      <c r="Q311" s="109">
        <v>459</v>
      </c>
      <c r="R311" s="2"/>
    </row>
    <row r="312" spans="1:18" ht="15.75" customHeight="1">
      <c r="A312" s="2">
        <v>335</v>
      </c>
      <c r="B312" s="81" t="s">
        <v>270</v>
      </c>
      <c r="C312" s="81" t="s">
        <v>589</v>
      </c>
      <c r="D312" s="109" t="s">
        <v>590</v>
      </c>
      <c r="E312" s="128">
        <v>36</v>
      </c>
      <c r="F312" s="128">
        <v>3</v>
      </c>
      <c r="G312" s="150">
        <f>F312/E312</f>
        <v>8.3333333333333329E-2</v>
      </c>
      <c r="H312" s="177">
        <v>0.13</v>
      </c>
      <c r="I312" s="109">
        <v>34.700000000000003</v>
      </c>
      <c r="J312" s="109">
        <v>8.3000000000000007</v>
      </c>
      <c r="K312" s="155">
        <f>IF(OR(ISBLANK(I312),ISBLANK(J312)),"",(J312/I312))</f>
        <v>0.23919308357348704</v>
      </c>
      <c r="L312" s="208" t="str">
        <f>IF(K312="","",IF(K312&gt;=H312,"Yes","No"))</f>
        <v>Yes</v>
      </c>
      <c r="M312" s="218">
        <f>IF(OR(ISBLANK(I312),ISBLANK(J312)),"",IF(L312="No", "TJ status removed",IF(K312&gt;0.34, K312 *1.15, K312+0.05)))</f>
        <v>0.28919308357348705</v>
      </c>
      <c r="N312" s="109">
        <v>0.17</v>
      </c>
      <c r="O312" s="109">
        <v>169</v>
      </c>
      <c r="P312" s="109">
        <v>0.09</v>
      </c>
      <c r="Q312" s="109">
        <v>579</v>
      </c>
      <c r="R312" s="2"/>
    </row>
    <row r="313" spans="1:18" ht="15.75" customHeight="1">
      <c r="A313" s="2">
        <v>10494</v>
      </c>
      <c r="B313" s="81" t="s">
        <v>270</v>
      </c>
      <c r="C313" s="81" t="s">
        <v>591</v>
      </c>
      <c r="D313" s="109" t="s">
        <v>592</v>
      </c>
      <c r="E313" s="128">
        <v>54</v>
      </c>
      <c r="F313" s="128">
        <v>1</v>
      </c>
      <c r="G313" s="150">
        <f>F313/E313</f>
        <v>1.8518518518518517E-2</v>
      </c>
      <c r="H313" s="177">
        <v>0.1</v>
      </c>
      <c r="I313" s="109">
        <v>46.7</v>
      </c>
      <c r="J313" s="109">
        <v>2.7</v>
      </c>
      <c r="K313" s="155">
        <f>IF(OR(ISBLANK(I313),ISBLANK(J313)),"",(J313/I313))</f>
        <v>5.7815845824411134E-2</v>
      </c>
      <c r="L313" s="208" t="str">
        <f>IF(K313="","",IF(K313&gt;=H313,"Yes","No"))</f>
        <v>No</v>
      </c>
      <c r="M313" s="218" t="str">
        <f>IF(OR(ISBLANK(I313),ISBLANK(J313)),"",IF(L313="No", "TJ status removed",IF(K313&gt;0.34, K313 *1.15, K313+0.05)))</f>
        <v>TJ status removed</v>
      </c>
      <c r="N313" s="109">
        <v>0.02</v>
      </c>
      <c r="O313" s="109">
        <v>44</v>
      </c>
      <c r="P313" s="109">
        <v>0</v>
      </c>
      <c r="Q313" s="109">
        <v>294</v>
      </c>
      <c r="R313" s="2"/>
    </row>
    <row r="314" spans="1:18" ht="15.75" customHeight="1">
      <c r="A314" s="2">
        <v>11403</v>
      </c>
      <c r="B314" s="81" t="s">
        <v>270</v>
      </c>
      <c r="C314" s="81" t="s">
        <v>593</v>
      </c>
      <c r="D314" s="109" t="s">
        <v>594</v>
      </c>
      <c r="E314" s="128">
        <v>52</v>
      </c>
      <c r="F314" s="128">
        <v>1</v>
      </c>
      <c r="G314" s="150">
        <f>F314/E314</f>
        <v>1.9230769230769232E-2</v>
      </c>
      <c r="H314" s="177">
        <v>0.1</v>
      </c>
      <c r="I314" s="109">
        <v>51.300000000000004</v>
      </c>
      <c r="J314" s="109">
        <v>2.7</v>
      </c>
      <c r="K314" s="155">
        <f>IF(OR(ISBLANK(I314),ISBLANK(J314)),"",(J314/I314))</f>
        <v>5.2631578947368418E-2</v>
      </c>
      <c r="L314" s="208" t="str">
        <f>IF(K314="","",IF(K314&gt;=H314,"Yes","No"))</f>
        <v>No</v>
      </c>
      <c r="M314" s="218" t="str">
        <f>IF(OR(ISBLANK(I314),ISBLANK(J314)),"",IF(L314="No", "TJ status removed",IF(K314&gt;0.34, K314 *1.15, K314+0.05)))</f>
        <v>TJ status removed</v>
      </c>
      <c r="N314" s="109">
        <v>0.04</v>
      </c>
      <c r="O314" s="109">
        <v>37</v>
      </c>
      <c r="P314" s="109">
        <v>0.12</v>
      </c>
      <c r="Q314" s="109">
        <v>99</v>
      </c>
      <c r="R314" s="2"/>
    </row>
    <row r="315" spans="1:18" ht="15.75" customHeight="1">
      <c r="A315" s="2">
        <v>42438</v>
      </c>
      <c r="B315" s="81" t="s">
        <v>270</v>
      </c>
      <c r="C315" s="81" t="s">
        <v>595</v>
      </c>
      <c r="D315" s="109" t="s">
        <v>596</v>
      </c>
      <c r="E315" s="128">
        <v>15</v>
      </c>
      <c r="F315" s="128">
        <v>4</v>
      </c>
      <c r="G315" s="150">
        <f>F315/E315</f>
        <v>0.26666666666666666</v>
      </c>
      <c r="H315" s="177">
        <v>0.32</v>
      </c>
      <c r="I315" s="109">
        <v>16</v>
      </c>
      <c r="J315" s="109">
        <v>7</v>
      </c>
      <c r="K315" s="155">
        <f>IF(OR(ISBLANK(I315),ISBLANK(J315)),"",(J315/I315))</f>
        <v>0.4375</v>
      </c>
      <c r="L315" s="208" t="str">
        <f>IF(K315="","",IF(K315&gt;=H315,"Yes","No"))</f>
        <v>Yes</v>
      </c>
      <c r="M315" s="218">
        <f>IF(OR(ISBLANK(I315),ISBLANK(J315)),"",IF(L315="No", "TJ status removed",IF(K315&gt;0.34, K315 *1.15, K315+0.05)))</f>
        <v>0.50312499999999993</v>
      </c>
      <c r="N315" s="109">
        <v>0.06</v>
      </c>
      <c r="O315" s="109">
        <v>75</v>
      </c>
      <c r="P315" s="109">
        <v>0.25</v>
      </c>
      <c r="Q315" s="109">
        <v>197</v>
      </c>
      <c r="R315" s="2"/>
    </row>
    <row r="316" spans="1:18" ht="15.75" customHeight="1">
      <c r="A316" s="2">
        <v>13158</v>
      </c>
      <c r="B316" s="81" t="s">
        <v>270</v>
      </c>
      <c r="C316" s="81" t="s">
        <v>597</v>
      </c>
      <c r="D316" s="109" t="s">
        <v>598</v>
      </c>
      <c r="E316" s="128">
        <v>20</v>
      </c>
      <c r="F316" s="128">
        <v>5</v>
      </c>
      <c r="G316" s="150">
        <f>F316/E316</f>
        <v>0.25</v>
      </c>
      <c r="H316" s="177">
        <v>0.34</v>
      </c>
      <c r="I316" s="109">
        <v>20</v>
      </c>
      <c r="J316" s="109">
        <v>5.7</v>
      </c>
      <c r="K316" s="155">
        <f>IF(OR(ISBLANK(I316),ISBLANK(J316)),"",(J316/I316))</f>
        <v>0.28500000000000003</v>
      </c>
      <c r="L316" s="208" t="str">
        <f>IF(K316="","",IF(K316&gt;=H316,"Yes","No"))</f>
        <v>No</v>
      </c>
      <c r="M316" s="218" t="str">
        <f>IF(OR(ISBLANK(I316),ISBLANK(J316)),"",IF(L316="No", "TJ status removed",IF(K316&gt;0.34, K316 *1.15, K316+0.05)))</f>
        <v>TJ status removed</v>
      </c>
      <c r="N316" s="109">
        <v>0.47000000000000003</v>
      </c>
      <c r="O316" s="109">
        <v>119</v>
      </c>
      <c r="P316" s="109">
        <v>2.75</v>
      </c>
      <c r="Q316" s="109">
        <v>328</v>
      </c>
      <c r="R316" s="2"/>
    </row>
    <row r="317" spans="1:18" ht="15.75" customHeight="1">
      <c r="A317" s="2">
        <v>10</v>
      </c>
      <c r="B317" s="81" t="s">
        <v>270</v>
      </c>
      <c r="C317" s="81" t="s">
        <v>599</v>
      </c>
      <c r="D317" s="109" t="s">
        <v>600</v>
      </c>
      <c r="E317" s="128">
        <v>41</v>
      </c>
      <c r="F317" s="128">
        <v>5</v>
      </c>
      <c r="G317" s="150">
        <f>F317/E317</f>
        <v>0.12195121951219512</v>
      </c>
      <c r="H317" s="177">
        <v>0.17</v>
      </c>
      <c r="I317" s="109">
        <v>44.300000000000004</v>
      </c>
      <c r="J317" s="109">
        <v>13.3</v>
      </c>
      <c r="K317" s="155">
        <f>IF(OR(ISBLANK(I317),ISBLANK(J317)),"",(J317/I317))</f>
        <v>0.30022573363431149</v>
      </c>
      <c r="L317" s="208" t="str">
        <f>IF(K317="","",IF(K317&gt;=H317,"Yes","No"))</f>
        <v>Yes</v>
      </c>
      <c r="M317" s="218">
        <f>IF(OR(ISBLANK(I317),ISBLANK(J317)),"",IF(L317="No", "TJ status removed",IF(K317&gt;0.34, K317 *1.15, K317+0.05)))</f>
        <v>0.35022573363431148</v>
      </c>
      <c r="N317" s="109">
        <v>0.06</v>
      </c>
      <c r="O317" s="109">
        <v>67</v>
      </c>
      <c r="P317" s="109">
        <v>0.06</v>
      </c>
      <c r="Q317" s="109">
        <v>409</v>
      </c>
      <c r="R317" s="2"/>
    </row>
    <row r="318" spans="1:18" ht="15.75" customHeight="1">
      <c r="A318" s="2">
        <v>428</v>
      </c>
      <c r="B318" s="81" t="s">
        <v>270</v>
      </c>
      <c r="C318" s="81" t="s">
        <v>601</v>
      </c>
      <c r="D318" s="109" t="s">
        <v>602</v>
      </c>
      <c r="E318" s="128">
        <v>37</v>
      </c>
      <c r="F318" s="128">
        <v>15</v>
      </c>
      <c r="G318" s="150">
        <f>F318/E318</f>
        <v>0.40540540540540543</v>
      </c>
      <c r="H318" s="177">
        <v>0.47</v>
      </c>
      <c r="I318" s="109">
        <v>36.300000000000004</v>
      </c>
      <c r="J318" s="109">
        <v>19</v>
      </c>
      <c r="K318" s="155">
        <f>IF(OR(ISBLANK(I318),ISBLANK(J318)),"",(J318/I318))</f>
        <v>0.52341597796143247</v>
      </c>
      <c r="L318" s="208" t="str">
        <f>IF(K318="","",IF(K318&gt;=H318,"Yes","No"))</f>
        <v>Yes</v>
      </c>
      <c r="M318" s="218">
        <f>IF(OR(ISBLANK(I318),ISBLANK(J318)),"",IF(L318="No", "TJ status removed",IF(K318&gt;0.34, K318 *1.15, K318+0.05)))</f>
        <v>0.6019283746556473</v>
      </c>
      <c r="N318" s="109">
        <v>0.92</v>
      </c>
      <c r="O318" s="109">
        <v>207</v>
      </c>
      <c r="P318" s="109">
        <v>0.94000000000000006</v>
      </c>
      <c r="Q318" s="109">
        <v>772</v>
      </c>
      <c r="R318" s="2"/>
    </row>
    <row r="319" spans="1:18" ht="15.75" customHeight="1">
      <c r="A319" s="2">
        <v>11013</v>
      </c>
      <c r="B319" s="81" t="s">
        <v>270</v>
      </c>
      <c r="C319" s="81" t="s">
        <v>603</v>
      </c>
      <c r="D319" s="109" t="s">
        <v>604</v>
      </c>
      <c r="E319" s="128">
        <v>122</v>
      </c>
      <c r="F319" s="128">
        <v>5</v>
      </c>
      <c r="G319" s="150">
        <f>F319/E319</f>
        <v>4.0983606557377046E-2</v>
      </c>
      <c r="H319" s="177">
        <v>0.14000000000000001</v>
      </c>
      <c r="I319" s="109">
        <v>128.70000000000002</v>
      </c>
      <c r="J319" s="109">
        <v>13</v>
      </c>
      <c r="K319" s="155">
        <f>IF(OR(ISBLANK(I319),ISBLANK(J319)),"",(J319/I319))</f>
        <v>0.10101010101010099</v>
      </c>
      <c r="L319" s="208" t="str">
        <f>IF(K319="","",IF(K319&gt;=H319,"Yes","No"))</f>
        <v>No</v>
      </c>
      <c r="M319" s="218" t="str">
        <f>IF(OR(ISBLANK(I319),ISBLANK(J319)),"",IF(L319="No", "TJ status removed",IF(K319&gt;0.34, K319 *1.15, K319+0.05)))</f>
        <v>TJ status removed</v>
      </c>
      <c r="N319" s="109">
        <v>0.38</v>
      </c>
      <c r="O319" s="109">
        <v>115</v>
      </c>
      <c r="P319" s="109">
        <v>0.84</v>
      </c>
      <c r="Q319" s="109">
        <v>305</v>
      </c>
      <c r="R319" s="2"/>
    </row>
    <row r="320" spans="1:18" ht="15.75" customHeight="1">
      <c r="A320" s="2">
        <v>41437</v>
      </c>
      <c r="B320" s="81" t="s">
        <v>270</v>
      </c>
      <c r="C320" s="81" t="s">
        <v>605</v>
      </c>
      <c r="D320" s="109" t="s">
        <v>606</v>
      </c>
      <c r="E320" s="128">
        <v>195</v>
      </c>
      <c r="F320" s="128">
        <v>34</v>
      </c>
      <c r="G320" s="150">
        <f>F320/E320</f>
        <v>0.17435897435897435</v>
      </c>
      <c r="H320" s="177">
        <v>0.23</v>
      </c>
      <c r="I320" s="109">
        <v>191.3</v>
      </c>
      <c r="J320" s="109">
        <v>50</v>
      </c>
      <c r="K320" s="155">
        <f>IF(OR(ISBLANK(I320),ISBLANK(J320)),"",(J320/I320))</f>
        <v>0.2613695765812859</v>
      </c>
      <c r="L320" s="208" t="str">
        <f>IF(K320="","",IF(K320&gt;=H320,"Yes","No"))</f>
        <v>Yes</v>
      </c>
      <c r="M320" s="218">
        <f>IF(OR(ISBLANK(I320),ISBLANK(J320)),"",IF(L320="No", "TJ status removed",IF(K320&gt;0.34, K320 *1.15, K320+0.05)))</f>
        <v>0.31136957658128589</v>
      </c>
      <c r="N320" s="109">
        <v>0.43</v>
      </c>
      <c r="O320" s="109">
        <v>98</v>
      </c>
      <c r="P320" s="109">
        <v>0.97</v>
      </c>
      <c r="Q320" s="109">
        <v>211</v>
      </c>
      <c r="R320" s="2"/>
    </row>
    <row r="321" spans="1:18" ht="15.75" customHeight="1">
      <c r="A321" s="2">
        <v>348</v>
      </c>
      <c r="B321" s="81" t="s">
        <v>270</v>
      </c>
      <c r="C321" s="81" t="s">
        <v>607</v>
      </c>
      <c r="D321" s="109" t="s">
        <v>608</v>
      </c>
      <c r="E321" s="128">
        <v>27</v>
      </c>
      <c r="F321" s="128">
        <v>7</v>
      </c>
      <c r="G321" s="150">
        <f>F321/E321</f>
        <v>0.25925925925925924</v>
      </c>
      <c r="H321" s="177">
        <v>0.31</v>
      </c>
      <c r="I321" s="109">
        <v>27</v>
      </c>
      <c r="J321" s="109">
        <v>11.3</v>
      </c>
      <c r="K321" s="155">
        <f>IF(OR(ISBLANK(I321),ISBLANK(J321)),"",(J321/I321))</f>
        <v>0.41851851851851857</v>
      </c>
      <c r="L321" s="208" t="str">
        <f>IF(K321="","",IF(K321&gt;=H321,"Yes","No"))</f>
        <v>Yes</v>
      </c>
      <c r="M321" s="218">
        <f>IF(OR(ISBLANK(I321),ISBLANK(J321)),"",IF(L321="No", "TJ status removed",IF(K321&gt;0.34, K321 *1.15, K321+0.05)))</f>
        <v>0.48129629629629633</v>
      </c>
      <c r="N321" s="109">
        <v>0</v>
      </c>
      <c r="O321" s="109">
        <v>53</v>
      </c>
      <c r="P321" s="109">
        <v>0.75</v>
      </c>
      <c r="Q321" s="109">
        <v>454</v>
      </c>
      <c r="R321" s="2"/>
    </row>
    <row r="322" spans="1:18" ht="15.75" customHeight="1">
      <c r="A322" s="2">
        <v>41417</v>
      </c>
      <c r="B322" s="81" t="s">
        <v>270</v>
      </c>
      <c r="C322" s="81" t="s">
        <v>609</v>
      </c>
      <c r="D322" s="109" t="s">
        <v>610</v>
      </c>
      <c r="E322" s="128">
        <v>13</v>
      </c>
      <c r="F322" s="128">
        <v>0</v>
      </c>
      <c r="G322" s="150">
        <f>F322/E322</f>
        <v>0</v>
      </c>
      <c r="H322" s="177">
        <v>0.1</v>
      </c>
      <c r="I322" s="109">
        <v>11.700000000000001</v>
      </c>
      <c r="J322" s="109">
        <v>1</v>
      </c>
      <c r="K322" s="155">
        <f>IF(OR(ISBLANK(I322),ISBLANK(J322)),"",(J322/I322))</f>
        <v>8.5470085470085458E-2</v>
      </c>
      <c r="L322" s="208" t="str">
        <f>IF(K322="","",IF(K322&gt;=H322,"Yes","No"))</f>
        <v>No</v>
      </c>
      <c r="M322" s="218" t="str">
        <f>IF(OR(ISBLANK(I322),ISBLANK(J322)),"",IF(L322="No", "TJ status removed",IF(K322&gt;0.34, K322 *1.15, K322+0.05)))</f>
        <v>TJ status removed</v>
      </c>
      <c r="N322" s="109">
        <v>0</v>
      </c>
      <c r="O322" s="109">
        <v>82</v>
      </c>
      <c r="P322" s="109">
        <v>0</v>
      </c>
      <c r="Q322" s="109">
        <v>44</v>
      </c>
      <c r="R322" s="2"/>
    </row>
    <row r="323" spans="1:18" ht="15.75" customHeight="1">
      <c r="A323" s="2">
        <v>10659</v>
      </c>
      <c r="B323" s="81" t="s">
        <v>270</v>
      </c>
      <c r="C323" s="81" t="s">
        <v>611</v>
      </c>
      <c r="D323" s="109" t="s">
        <v>612</v>
      </c>
      <c r="E323" s="128">
        <v>63</v>
      </c>
      <c r="F323" s="128">
        <v>3</v>
      </c>
      <c r="G323" s="150">
        <f>F323/E323</f>
        <v>4.7619047619047616E-2</v>
      </c>
      <c r="H323" s="177">
        <v>0.15</v>
      </c>
      <c r="I323" s="109">
        <v>63.300000000000004</v>
      </c>
      <c r="J323" s="109">
        <v>4</v>
      </c>
      <c r="K323" s="155">
        <f>IF(OR(ISBLANK(I323),ISBLANK(J323)),"",(J323/I323))</f>
        <v>6.3191153238546599E-2</v>
      </c>
      <c r="L323" s="208" t="str">
        <f>IF(K323="","",IF(K323&gt;=H323,"Yes","No"))</f>
        <v>No</v>
      </c>
      <c r="M323" s="218" t="str">
        <f>IF(OR(ISBLANK(I323),ISBLANK(J323)),"",IF(L323="No", "TJ status removed",IF(K323&gt;0.34, K323 *1.15, K323+0.05)))</f>
        <v>TJ status removed</v>
      </c>
      <c r="N323" s="109">
        <v>0.48</v>
      </c>
      <c r="O323" s="109">
        <v>61</v>
      </c>
      <c r="P323" s="109">
        <v>0</v>
      </c>
      <c r="Q323" s="109">
        <v>110</v>
      </c>
      <c r="R323" s="2"/>
    </row>
    <row r="324" spans="1:18" ht="15.75" customHeight="1">
      <c r="A324" s="2">
        <v>12248</v>
      </c>
      <c r="B324" s="81" t="s">
        <v>270</v>
      </c>
      <c r="C324" s="81" t="s">
        <v>613</v>
      </c>
      <c r="D324" s="109" t="s">
        <v>614</v>
      </c>
      <c r="E324" s="128">
        <v>56</v>
      </c>
      <c r="F324" s="128">
        <v>13</v>
      </c>
      <c r="G324" s="150">
        <f>F324/E324</f>
        <v>0.23214285714285715</v>
      </c>
      <c r="H324" s="177">
        <v>0.28000000000000003</v>
      </c>
      <c r="I324" s="109">
        <v>43.300000000000004</v>
      </c>
      <c r="J324" s="109">
        <v>17</v>
      </c>
      <c r="K324" s="155">
        <f>IF(OR(ISBLANK(I324),ISBLANK(J324)),"",(J324/I324))</f>
        <v>0.39260969976905308</v>
      </c>
      <c r="L324" s="208" t="str">
        <f>IF(K324="","",IF(K324&gt;=H324,"Yes","No"))</f>
        <v>Yes</v>
      </c>
      <c r="M324" s="218">
        <f>IF(OR(ISBLANK(I324),ISBLANK(J324)),"",IF(L324="No", "TJ status removed",IF(K324&gt;0.34, K324 *1.15, K324+0.05)))</f>
        <v>0.45150115473441099</v>
      </c>
      <c r="N324" s="109">
        <v>0.44</v>
      </c>
      <c r="O324" s="109">
        <v>130</v>
      </c>
      <c r="P324" s="109">
        <v>1.31</v>
      </c>
      <c r="Q324" s="109">
        <v>340</v>
      </c>
      <c r="R324" s="2"/>
    </row>
    <row r="325" spans="1:18" ht="15.75" customHeight="1">
      <c r="A325" s="2">
        <v>13348</v>
      </c>
      <c r="B325" s="81" t="s">
        <v>270</v>
      </c>
      <c r="C325" s="81" t="s">
        <v>615</v>
      </c>
      <c r="D325" s="109" t="s">
        <v>616</v>
      </c>
      <c r="E325" s="128">
        <v>36</v>
      </c>
      <c r="F325" s="128">
        <v>6</v>
      </c>
      <c r="G325" s="150">
        <f>F325/E325</f>
        <v>0.16666666666666666</v>
      </c>
      <c r="H325" s="177">
        <v>0.22</v>
      </c>
      <c r="I325" s="109">
        <v>34.700000000000003</v>
      </c>
      <c r="J325" s="109">
        <v>8.3000000000000007</v>
      </c>
      <c r="K325" s="155">
        <f>IF(OR(ISBLANK(I325),ISBLANK(J325)),"",(J325/I325))</f>
        <v>0.23919308357348704</v>
      </c>
      <c r="L325" s="208" t="str">
        <f>IF(K325="","",IF(K325&gt;=H325,"Yes","No"))</f>
        <v>Yes</v>
      </c>
      <c r="M325" s="218">
        <f>IF(OR(ISBLANK(I325),ISBLANK(J325)),"",IF(L325="No", "TJ status removed",IF(K325&gt;0.34, K325 *1.15, K325+0.05)))</f>
        <v>0.28919308357348705</v>
      </c>
      <c r="N325" s="109">
        <v>0.9</v>
      </c>
      <c r="O325" s="109">
        <v>257</v>
      </c>
      <c r="P325" s="109">
        <v>0.91</v>
      </c>
      <c r="Q325" s="109">
        <v>1345</v>
      </c>
      <c r="R325" s="2"/>
    </row>
    <row r="326" spans="1:18" ht="15.75" customHeight="1">
      <c r="A326" s="2">
        <v>10040</v>
      </c>
      <c r="B326" s="81" t="s">
        <v>270</v>
      </c>
      <c r="C326" s="81" t="s">
        <v>617</v>
      </c>
      <c r="D326" s="109" t="s">
        <v>618</v>
      </c>
      <c r="E326" s="128">
        <v>59</v>
      </c>
      <c r="F326" s="128">
        <v>7</v>
      </c>
      <c r="G326" s="150">
        <f>F326/E326</f>
        <v>0.11864406779661017</v>
      </c>
      <c r="H326" s="177">
        <v>0.17</v>
      </c>
      <c r="I326" s="109">
        <v>62</v>
      </c>
      <c r="J326" s="109">
        <v>14</v>
      </c>
      <c r="K326" s="155">
        <f>IF(OR(ISBLANK(I326),ISBLANK(J326)),"",(J326/I326))</f>
        <v>0.22580645161290322</v>
      </c>
      <c r="L326" s="208" t="str">
        <f>IF(K326="","",IF(K326&gt;=H326,"Yes","No"))</f>
        <v>Yes</v>
      </c>
      <c r="M326" s="218">
        <f>IF(OR(ISBLANK(I326),ISBLANK(J326)),"",IF(L326="No", "TJ status removed",IF(K326&gt;0.34, K326 *1.15, K326+0.05)))</f>
        <v>0.27580645161290324</v>
      </c>
      <c r="N326" s="109">
        <v>0.3</v>
      </c>
      <c r="O326" s="109">
        <v>199</v>
      </c>
      <c r="P326" s="109">
        <v>0.88</v>
      </c>
      <c r="Q326" s="109">
        <v>427</v>
      </c>
      <c r="R326" s="2"/>
    </row>
    <row r="327" spans="1:18" ht="15.75" customHeight="1">
      <c r="A327" s="2">
        <v>220</v>
      </c>
      <c r="B327" s="81" t="s">
        <v>270</v>
      </c>
      <c r="C327" s="81" t="s">
        <v>619</v>
      </c>
      <c r="D327" s="109" t="s">
        <v>620</v>
      </c>
      <c r="E327" s="128">
        <v>58</v>
      </c>
      <c r="F327" s="128">
        <v>4</v>
      </c>
      <c r="G327" s="150">
        <f>F327/E327</f>
        <v>6.8965517241379309E-2</v>
      </c>
      <c r="H327" s="177">
        <v>0.12</v>
      </c>
      <c r="I327" s="109">
        <v>53.300000000000004</v>
      </c>
      <c r="J327" s="109">
        <v>7.7</v>
      </c>
      <c r="K327" s="155">
        <f>IF(OR(ISBLANK(I327),ISBLANK(J327)),"",(J327/I327))</f>
        <v>0.14446529080675422</v>
      </c>
      <c r="L327" s="208" t="str">
        <f>IF(K327="","",IF(K327&gt;=H327,"Yes","No"))</f>
        <v>Yes</v>
      </c>
      <c r="M327" s="218">
        <f>IF(OR(ISBLANK(I327),ISBLANK(J327)),"",IF(L327="No", "TJ status removed",IF(K327&gt;0.34, K327 *1.15, K327+0.05)))</f>
        <v>0.19446529080675423</v>
      </c>
      <c r="N327" s="109">
        <v>0.03</v>
      </c>
      <c r="O327" s="109">
        <v>107</v>
      </c>
      <c r="P327" s="109">
        <v>0.12</v>
      </c>
      <c r="Q327" s="109">
        <v>590</v>
      </c>
      <c r="R327" s="2"/>
    </row>
    <row r="328" spans="1:18" ht="15.75" customHeight="1">
      <c r="A328" s="2">
        <v>10021</v>
      </c>
      <c r="B328" s="81" t="s">
        <v>270</v>
      </c>
      <c r="C328" s="81" t="s">
        <v>621</v>
      </c>
      <c r="D328" s="109" t="s">
        <v>622</v>
      </c>
      <c r="E328" s="128">
        <v>59</v>
      </c>
      <c r="F328" s="128">
        <v>3</v>
      </c>
      <c r="G328" s="150">
        <f>F328/E328</f>
        <v>5.0847457627118647E-2</v>
      </c>
      <c r="H328" s="177">
        <v>0.14000000000000001</v>
      </c>
      <c r="I328" s="109">
        <v>51</v>
      </c>
      <c r="J328" s="109">
        <v>5.3000000000000007</v>
      </c>
      <c r="K328" s="155">
        <f>IF(OR(ISBLANK(I328),ISBLANK(J328)),"",(J328/I328))</f>
        <v>0.103921568627451</v>
      </c>
      <c r="L328" s="208" t="str">
        <f>IF(K328="","",IF(K328&gt;=H328,"Yes","No"))</f>
        <v>No</v>
      </c>
      <c r="M328" s="218" t="str">
        <f>IF(OR(ISBLANK(I328),ISBLANK(J328)),"",IF(L328="No", "TJ status removed",IF(K328&gt;0.34, K328 *1.15, K328+0.05)))</f>
        <v>TJ status removed</v>
      </c>
      <c r="N328" s="109">
        <v>0.04</v>
      </c>
      <c r="O328" s="109">
        <v>71</v>
      </c>
      <c r="P328" s="109">
        <v>0</v>
      </c>
      <c r="Q328" s="109">
        <v>113</v>
      </c>
      <c r="R328" s="2"/>
    </row>
    <row r="329" spans="1:18" ht="15.75" customHeight="1">
      <c r="A329" s="2">
        <v>11118</v>
      </c>
      <c r="B329" s="81" t="s">
        <v>270</v>
      </c>
      <c r="C329" s="81" t="s">
        <v>623</v>
      </c>
      <c r="D329" s="109" t="s">
        <v>624</v>
      </c>
      <c r="E329" s="128">
        <v>126</v>
      </c>
      <c r="F329" s="128">
        <v>20</v>
      </c>
      <c r="G329" s="150">
        <f>F329/E329</f>
        <v>0.15873015873015872</v>
      </c>
      <c r="H329" s="177">
        <v>0.21</v>
      </c>
      <c r="I329" s="109">
        <v>142.30000000000001</v>
      </c>
      <c r="J329" s="109">
        <v>39.300000000000004</v>
      </c>
      <c r="K329" s="155">
        <f>IF(OR(ISBLANK(I329),ISBLANK(J329)),"",(J329/I329))</f>
        <v>0.27617709065354884</v>
      </c>
      <c r="L329" s="208" t="str">
        <f>IF(K329="","",IF(K329&gt;=H329,"Yes","No"))</f>
        <v>Yes</v>
      </c>
      <c r="M329" s="218">
        <f>IF(OR(ISBLANK(I329),ISBLANK(J329)),"",IF(L329="No", "TJ status removed",IF(K329&gt;0.34, K329 *1.15, K329+0.05)))</f>
        <v>0.32617709065354883</v>
      </c>
      <c r="N329" s="109">
        <v>0.45</v>
      </c>
      <c r="O329" s="109">
        <v>230</v>
      </c>
      <c r="P329" s="109">
        <v>0.69000000000000006</v>
      </c>
      <c r="Q329" s="109">
        <v>452</v>
      </c>
      <c r="R329" s="2"/>
    </row>
    <row r="330" spans="1:18" ht="15.75" customHeight="1">
      <c r="A330" s="2">
        <v>10107</v>
      </c>
      <c r="B330" s="81" t="s">
        <v>270</v>
      </c>
      <c r="C330" s="81" t="s">
        <v>625</v>
      </c>
      <c r="D330" s="109" t="s">
        <v>626</v>
      </c>
      <c r="E330" s="128">
        <v>41</v>
      </c>
      <c r="F330" s="128">
        <v>0</v>
      </c>
      <c r="G330" s="150">
        <f>F330/E330</f>
        <v>0</v>
      </c>
      <c r="H330" s="177">
        <v>0.13</v>
      </c>
      <c r="I330" s="109">
        <v>50.7</v>
      </c>
      <c r="J330" s="109">
        <v>1.7000000000000002</v>
      </c>
      <c r="K330" s="155">
        <f>IF(OR(ISBLANK(I330),ISBLANK(J330)),"",(J330/I330))</f>
        <v>3.3530571992110458E-2</v>
      </c>
      <c r="L330" s="208" t="str">
        <f>IF(K330="","",IF(K330&gt;=H330,"Yes","No"))</f>
        <v>No</v>
      </c>
      <c r="M330" s="218" t="str">
        <f>IF(OR(ISBLANK(I330),ISBLANK(J330)),"",IF(L330="No", "TJ status removed",IF(K330&gt;0.34, K330 *1.15, K330+0.05)))</f>
        <v>TJ status removed</v>
      </c>
      <c r="N330" s="109">
        <v>0.28999999999999998</v>
      </c>
      <c r="O330" s="109">
        <v>49</v>
      </c>
      <c r="P330" s="109">
        <v>0.28999999999999998</v>
      </c>
      <c r="Q330" s="109">
        <v>159</v>
      </c>
      <c r="R330" s="2"/>
    </row>
    <row r="331" spans="1:18" ht="15.75" customHeight="1">
      <c r="A331" s="2">
        <v>408</v>
      </c>
      <c r="B331" s="81" t="s">
        <v>270</v>
      </c>
      <c r="C331" s="81" t="s">
        <v>627</v>
      </c>
      <c r="D331" s="109" t="s">
        <v>628</v>
      </c>
      <c r="E331" s="128">
        <v>610</v>
      </c>
      <c r="F331" s="128">
        <v>39</v>
      </c>
      <c r="G331" s="150">
        <f>F331/E331</f>
        <v>6.3934426229508193E-2</v>
      </c>
      <c r="H331" s="177">
        <v>0.11</v>
      </c>
      <c r="I331" s="109">
        <v>489</v>
      </c>
      <c r="J331" s="109">
        <v>72.3</v>
      </c>
      <c r="K331" s="155">
        <f>IF(OR(ISBLANK(I331),ISBLANK(J331)),"",(J331/I331))</f>
        <v>0.14785276073619633</v>
      </c>
      <c r="L331" s="208" t="str">
        <f>IF(K331="","",IF(K331&gt;=H331,"Yes","No"))</f>
        <v>Yes</v>
      </c>
      <c r="M331" s="218">
        <f>IF(OR(ISBLANK(I331),ISBLANK(J331)),"",IF(L331="No", "TJ status removed",IF(K331&gt;0.34, K331 *1.15, K331+0.05)))</f>
        <v>0.19785276073619634</v>
      </c>
      <c r="N331" s="109">
        <v>0.14000000000000001</v>
      </c>
      <c r="O331" s="109">
        <v>17</v>
      </c>
      <c r="P331" s="109">
        <v>0.12</v>
      </c>
      <c r="Q331" s="109">
        <v>37</v>
      </c>
      <c r="R331" s="2"/>
    </row>
    <row r="332" spans="1:18" ht="15.75" customHeight="1">
      <c r="A332" s="2">
        <v>13353</v>
      </c>
      <c r="B332" s="81" t="s">
        <v>270</v>
      </c>
      <c r="C332" s="81" t="s">
        <v>629</v>
      </c>
      <c r="D332" s="109" t="s">
        <v>630</v>
      </c>
      <c r="E332" s="128">
        <v>56</v>
      </c>
      <c r="F332" s="128">
        <v>12</v>
      </c>
      <c r="G332" s="150">
        <f>F332/E332</f>
        <v>0.21428571428571427</v>
      </c>
      <c r="H332" s="177">
        <v>0.26</v>
      </c>
      <c r="I332" s="109">
        <v>45.300000000000004</v>
      </c>
      <c r="J332" s="109">
        <v>17</v>
      </c>
      <c r="K332" s="155">
        <f>IF(OR(ISBLANK(I332),ISBLANK(J332)),"",(J332/I332))</f>
        <v>0.37527593818984545</v>
      </c>
      <c r="L332" s="208" t="str">
        <f>IF(K332="","",IF(K332&gt;=H332,"Yes","No"))</f>
        <v>Yes</v>
      </c>
      <c r="M332" s="218">
        <f>IF(OR(ISBLANK(I332),ISBLANK(J332)),"",IF(L332="No", "TJ status removed",IF(K332&gt;0.34, K332 *1.15, K332+0.05)))</f>
        <v>0.43156732891832222</v>
      </c>
      <c r="N332" s="109">
        <v>0.12</v>
      </c>
      <c r="O332" s="109">
        <v>130</v>
      </c>
      <c r="P332" s="109">
        <v>1.25</v>
      </c>
      <c r="Q332" s="109">
        <v>497</v>
      </c>
      <c r="R332" s="2"/>
    </row>
    <row r="333" spans="1:18" ht="15.75" customHeight="1">
      <c r="A333" s="2">
        <v>10609</v>
      </c>
      <c r="B333" s="81" t="s">
        <v>270</v>
      </c>
      <c r="C333" s="81" t="s">
        <v>631</v>
      </c>
      <c r="D333" s="109" t="s">
        <v>632</v>
      </c>
      <c r="E333" s="128">
        <v>311</v>
      </c>
      <c r="F333" s="128">
        <v>79</v>
      </c>
      <c r="G333" s="150">
        <f>F333/E333</f>
        <v>0.25401929260450162</v>
      </c>
      <c r="H333" s="177">
        <v>0.3</v>
      </c>
      <c r="I333" s="109">
        <v>356</v>
      </c>
      <c r="J333" s="109">
        <v>121</v>
      </c>
      <c r="K333" s="155">
        <f>IF(OR(ISBLANK(I333),ISBLANK(J333)),"",(J333/I333))</f>
        <v>0.3398876404494382</v>
      </c>
      <c r="L333" s="208" t="str">
        <f>IF(K333="","",IF(K333&gt;=H333,"Yes","No"))</f>
        <v>Yes</v>
      </c>
      <c r="M333" s="218">
        <f>IF(OR(ISBLANK(I333),ISBLANK(J333)),"",IF(L333="No", "TJ status removed",IF(K333&gt;0.34, K333 *1.15, K333+0.05)))</f>
        <v>0.38988764044943819</v>
      </c>
      <c r="N333" s="109">
        <v>0.98</v>
      </c>
      <c r="O333" s="109">
        <v>286</v>
      </c>
      <c r="P333" s="109">
        <v>1.51</v>
      </c>
      <c r="Q333" s="109">
        <v>780</v>
      </c>
      <c r="R333" s="2"/>
    </row>
    <row r="334" spans="1:18" ht="15.75" customHeight="1">
      <c r="A334" s="2">
        <v>41237</v>
      </c>
      <c r="B334" s="81" t="s">
        <v>270</v>
      </c>
      <c r="C334" s="81" t="s">
        <v>633</v>
      </c>
      <c r="D334" s="109" t="s">
        <v>634</v>
      </c>
      <c r="E334" s="128">
        <v>469</v>
      </c>
      <c r="F334" s="128">
        <v>68</v>
      </c>
      <c r="G334" s="150">
        <f>F334/E334</f>
        <v>0.14498933901918976</v>
      </c>
      <c r="H334" s="177">
        <v>0.22</v>
      </c>
      <c r="I334" s="109">
        <v>462</v>
      </c>
      <c r="J334" s="109">
        <v>168.70000000000002</v>
      </c>
      <c r="K334" s="155">
        <f>IF(OR(ISBLANK(I334),ISBLANK(J334)),"",(J334/I334))</f>
        <v>0.36515151515151517</v>
      </c>
      <c r="L334" s="208" t="str">
        <f>IF(K334="","",IF(K334&gt;=H334,"Yes","No"))</f>
        <v>Yes</v>
      </c>
      <c r="M334" s="218">
        <f>IF(OR(ISBLANK(I334),ISBLANK(J334)),"",IF(L334="No", "TJ status removed",IF(K334&gt;0.34, K334 *1.15, K334+0.05)))</f>
        <v>0.41992424242424242</v>
      </c>
      <c r="N334" s="109">
        <v>0.19</v>
      </c>
      <c r="O334" s="109">
        <v>189</v>
      </c>
      <c r="P334" s="109">
        <v>0.87</v>
      </c>
      <c r="Q334" s="109">
        <v>420</v>
      </c>
      <c r="R334" s="2"/>
    </row>
    <row r="335" spans="1:18" ht="15.75" customHeight="1">
      <c r="A335" s="2">
        <v>12064</v>
      </c>
      <c r="B335" s="81" t="s">
        <v>270</v>
      </c>
      <c r="C335" s="81" t="s">
        <v>635</v>
      </c>
      <c r="D335" s="109" t="s">
        <v>636</v>
      </c>
      <c r="E335" s="128">
        <v>12</v>
      </c>
      <c r="F335" s="128">
        <v>8</v>
      </c>
      <c r="G335" s="150">
        <f>F335/E335</f>
        <v>0.66666666666666663</v>
      </c>
      <c r="H335" s="177">
        <v>0.77</v>
      </c>
      <c r="I335" s="109">
        <v>12.3</v>
      </c>
      <c r="J335" s="109">
        <v>8</v>
      </c>
      <c r="K335" s="155">
        <f>IF(OR(ISBLANK(I335),ISBLANK(J335)),"",(J335/I335))</f>
        <v>0.65040650406504064</v>
      </c>
      <c r="L335" s="208" t="str">
        <f>IF(K335="","",IF(K335&gt;=H335,"Yes","No"))</f>
        <v>No</v>
      </c>
      <c r="M335" s="218" t="str">
        <f>IF(OR(ISBLANK(I335),ISBLANK(J335)),"",IF(L335="No", "TJ status removed",IF(K335&gt;0.34, K335 *1.15, K335+0.05)))</f>
        <v>TJ status removed</v>
      </c>
      <c r="N335" s="109">
        <v>1.75</v>
      </c>
      <c r="O335" s="109">
        <v>771</v>
      </c>
      <c r="P335" s="109">
        <v>2.8000000000000003</v>
      </c>
      <c r="Q335" s="109">
        <v>253</v>
      </c>
      <c r="R335" s="2"/>
    </row>
    <row r="336" spans="1:18" ht="15.75" customHeight="1">
      <c r="A336" s="2">
        <v>12152</v>
      </c>
      <c r="B336" s="81" t="s">
        <v>270</v>
      </c>
      <c r="C336" s="81" t="s">
        <v>637</v>
      </c>
      <c r="D336" s="109" t="s">
        <v>638</v>
      </c>
      <c r="E336" s="128">
        <v>10</v>
      </c>
      <c r="F336" s="128">
        <v>0</v>
      </c>
      <c r="G336" s="150">
        <f>F336/E336</f>
        <v>0</v>
      </c>
      <c r="H336" s="177">
        <v>0.1</v>
      </c>
      <c r="I336" s="109">
        <v>11</v>
      </c>
      <c r="J336" s="109">
        <v>0.30000000000000004</v>
      </c>
      <c r="K336" s="155">
        <f>IF(OR(ISBLANK(I336),ISBLANK(J336)),"",(J336/I336))</f>
        <v>2.7272727272727278E-2</v>
      </c>
      <c r="L336" s="208" t="str">
        <f>IF(K336="","",IF(K336&gt;=H336,"Yes","No"))</f>
        <v>No</v>
      </c>
      <c r="M336" s="218" t="str">
        <f>IF(OR(ISBLANK(I336),ISBLANK(J336)),"",IF(L336="No", "TJ status removed",IF(K336&gt;0.34, K336 *1.15, K336+0.05)))</f>
        <v>TJ status removed</v>
      </c>
      <c r="N336" s="109">
        <v>0</v>
      </c>
      <c r="O336" s="109">
        <v>77</v>
      </c>
      <c r="P336" s="109">
        <v>1</v>
      </c>
      <c r="Q336" s="109">
        <v>358</v>
      </c>
      <c r="R336" s="2"/>
    </row>
    <row r="337" spans="1:18" ht="15.75" customHeight="1">
      <c r="A337" s="2">
        <v>11147</v>
      </c>
      <c r="B337" s="81" t="s">
        <v>270</v>
      </c>
      <c r="C337" s="81" t="s">
        <v>639</v>
      </c>
      <c r="D337" s="109" t="s">
        <v>640</v>
      </c>
      <c r="E337" s="128">
        <v>21</v>
      </c>
      <c r="F337" s="128">
        <v>2</v>
      </c>
      <c r="G337" s="150">
        <f>F337/E337</f>
        <v>9.5238095238095233E-2</v>
      </c>
      <c r="H337" s="177">
        <v>0.15</v>
      </c>
      <c r="I337" s="109">
        <v>21.700000000000003</v>
      </c>
      <c r="J337" s="109">
        <v>4.7</v>
      </c>
      <c r="K337" s="155">
        <f>IF(OR(ISBLANK(I337),ISBLANK(J337)),"",(J337/I337))</f>
        <v>0.21658986175115205</v>
      </c>
      <c r="L337" s="208" t="str">
        <f>IF(K337="","",IF(K337&gt;=H337,"Yes","No"))</f>
        <v>Yes</v>
      </c>
      <c r="M337" s="218">
        <f>IF(OR(ISBLANK(I337),ISBLANK(J337)),"",IF(L337="No", "TJ status removed",IF(K337&gt;0.34, K337 *1.15, K337+0.05)))</f>
        <v>0.26658986175115207</v>
      </c>
      <c r="N337" s="109">
        <v>1.3800000000000001</v>
      </c>
      <c r="O337" s="109">
        <v>251</v>
      </c>
      <c r="P337" s="109">
        <v>0.3</v>
      </c>
      <c r="Q337" s="109">
        <v>562</v>
      </c>
      <c r="R337" s="2"/>
    </row>
    <row r="338" spans="1:18" ht="15.75" customHeight="1">
      <c r="A338" s="2">
        <v>10701</v>
      </c>
      <c r="B338" s="81" t="s">
        <v>270</v>
      </c>
      <c r="C338" s="81" t="s">
        <v>641</v>
      </c>
      <c r="D338" s="109" t="s">
        <v>642</v>
      </c>
      <c r="E338" s="128">
        <v>51</v>
      </c>
      <c r="F338" s="128">
        <v>1</v>
      </c>
      <c r="G338" s="150">
        <f>F338/E338</f>
        <v>1.9607843137254902E-2</v>
      </c>
      <c r="H338" s="177">
        <v>0.1</v>
      </c>
      <c r="I338" s="109">
        <v>60.7</v>
      </c>
      <c r="J338" s="109">
        <v>8</v>
      </c>
      <c r="K338" s="155">
        <f>IF(OR(ISBLANK(I338),ISBLANK(J338)),"",(J338/I338))</f>
        <v>0.13179571663920922</v>
      </c>
      <c r="L338" s="208" t="str">
        <f>IF(K338="","",IF(K338&gt;=H338,"Yes","No"))</f>
        <v>Yes</v>
      </c>
      <c r="M338" s="218">
        <f>IF(OR(ISBLANK(I338),ISBLANK(J338)),"",IF(L338="No", "TJ status removed",IF(K338&gt;0.34, K338 *1.15, K338+0.05)))</f>
        <v>0.18179571663920924</v>
      </c>
      <c r="N338" s="109">
        <v>0.05</v>
      </c>
      <c r="O338" s="109">
        <v>45</v>
      </c>
      <c r="P338" s="109">
        <v>0.17</v>
      </c>
      <c r="Q338" s="109">
        <v>514</v>
      </c>
      <c r="R338" s="2"/>
    </row>
    <row r="339" spans="1:18" ht="15.75" customHeight="1">
      <c r="A339" s="2">
        <v>42764</v>
      </c>
      <c r="B339" s="81" t="s">
        <v>270</v>
      </c>
      <c r="C339" s="81" t="s">
        <v>643</v>
      </c>
      <c r="D339" s="109" t="s">
        <v>644</v>
      </c>
      <c r="E339" s="128">
        <v>428</v>
      </c>
      <c r="F339" s="128">
        <v>0</v>
      </c>
      <c r="G339" s="150">
        <f>F339/E339</f>
        <v>0</v>
      </c>
      <c r="H339" s="177">
        <v>0.05</v>
      </c>
      <c r="I339" s="109">
        <v>410</v>
      </c>
      <c r="J339" s="109">
        <v>4</v>
      </c>
      <c r="K339" s="155">
        <f>IF(OR(ISBLANK(I339),ISBLANK(J339)),"",(J339/I339))</f>
        <v>9.7560975609756097E-3</v>
      </c>
      <c r="L339" s="208" t="str">
        <f>IF(K339="","",IF(K339&gt;=H339,"Yes","No"))</f>
        <v>No</v>
      </c>
      <c r="M339" s="218" t="str">
        <f>IF(OR(ISBLANK(I339),ISBLANK(J339)),"",IF(L339="No", "TJ status removed",IF(K339&gt;0.34, K339 *1.15, K339+0.05)))</f>
        <v>TJ status removed</v>
      </c>
      <c r="N339" s="109">
        <v>0</v>
      </c>
      <c r="O339" s="109">
        <v>64</v>
      </c>
      <c r="P339" s="109">
        <v>0</v>
      </c>
      <c r="Q339" s="109">
        <v>698</v>
      </c>
      <c r="R339" s="2"/>
    </row>
    <row r="340" spans="1:18" ht="15.75" customHeight="1">
      <c r="A340" s="2">
        <v>382</v>
      </c>
      <c r="B340" s="81" t="s">
        <v>270</v>
      </c>
      <c r="C340" s="81" t="s">
        <v>645</v>
      </c>
      <c r="D340" s="109" t="s">
        <v>646</v>
      </c>
      <c r="E340" s="128">
        <v>63</v>
      </c>
      <c r="F340" s="128">
        <v>10</v>
      </c>
      <c r="G340" s="150">
        <f>F340/E340</f>
        <v>0.15873015873015872</v>
      </c>
      <c r="H340" s="177">
        <v>0.22</v>
      </c>
      <c r="I340" s="109">
        <v>72</v>
      </c>
      <c r="J340" s="109">
        <v>22.700000000000003</v>
      </c>
      <c r="K340" s="155">
        <f>IF(OR(ISBLANK(I340),ISBLANK(J340)),"",(J340/I340))</f>
        <v>0.31527777777777782</v>
      </c>
      <c r="L340" s="208" t="str">
        <f>IF(K340="","",IF(K340&gt;=H340,"Yes","No"))</f>
        <v>Yes</v>
      </c>
      <c r="M340" s="218">
        <f>IF(OR(ISBLANK(I340),ISBLANK(J340)),"",IF(L340="No", "TJ status removed",IF(K340&gt;0.34, K340 *1.15, K340+0.05)))</f>
        <v>0.36527777777777781</v>
      </c>
      <c r="N340" s="109">
        <v>0.26</v>
      </c>
      <c r="O340" s="109">
        <v>95</v>
      </c>
      <c r="P340" s="109">
        <v>0.59</v>
      </c>
      <c r="Q340" s="109">
        <v>367</v>
      </c>
      <c r="R340" s="2"/>
    </row>
    <row r="341" spans="1:18" ht="15.75" customHeight="1">
      <c r="A341" s="2">
        <v>42558</v>
      </c>
      <c r="B341" s="81" t="s">
        <v>270</v>
      </c>
      <c r="C341" s="81" t="s">
        <v>647</v>
      </c>
      <c r="D341" s="109" t="s">
        <v>648</v>
      </c>
      <c r="E341" s="128">
        <v>42</v>
      </c>
      <c r="F341" s="128">
        <v>10</v>
      </c>
      <c r="G341" s="150">
        <f>F341/E341</f>
        <v>0.23809523809523808</v>
      </c>
      <c r="H341" s="177">
        <v>0.28999999999999998</v>
      </c>
      <c r="I341" s="109">
        <v>42.300000000000004</v>
      </c>
      <c r="J341" s="109">
        <v>18</v>
      </c>
      <c r="K341" s="155">
        <f>IF(OR(ISBLANK(I341),ISBLANK(J341)),"",(J341/I341))</f>
        <v>0.42553191489361697</v>
      </c>
      <c r="L341" s="208" t="str">
        <f>IF(K341="","",IF(K341&gt;=H341,"Yes","No"))</f>
        <v>Yes</v>
      </c>
      <c r="M341" s="218">
        <f>IF(OR(ISBLANK(I341),ISBLANK(J341)),"",IF(L341="No", "TJ status removed",IF(K341&gt;0.34, K341 *1.15, K341+0.05)))</f>
        <v>0.4893617021276595</v>
      </c>
      <c r="N341" s="109">
        <v>0.32</v>
      </c>
      <c r="O341" s="109">
        <v>243</v>
      </c>
      <c r="P341" s="109">
        <v>1.1100000000000001</v>
      </c>
      <c r="Q341" s="109">
        <v>1035</v>
      </c>
      <c r="R341" s="2"/>
    </row>
    <row r="342" spans="1:18" ht="15.75" customHeight="1">
      <c r="A342" s="2">
        <v>41979</v>
      </c>
      <c r="B342" s="81" t="s">
        <v>270</v>
      </c>
      <c r="C342" s="81" t="s">
        <v>649</v>
      </c>
      <c r="D342" s="109" t="s">
        <v>650</v>
      </c>
      <c r="E342" s="128">
        <v>52</v>
      </c>
      <c r="F342" s="128">
        <v>0</v>
      </c>
      <c r="G342" s="150">
        <f>F342/E342</f>
        <v>0</v>
      </c>
      <c r="H342" s="177">
        <v>0.05</v>
      </c>
      <c r="I342" s="109">
        <v>40.700000000000003</v>
      </c>
      <c r="J342" s="109">
        <v>2</v>
      </c>
      <c r="K342" s="155">
        <f>IF(OR(ISBLANK(I342),ISBLANK(J342)),"",(J342/I342))</f>
        <v>4.9140049140049137E-2</v>
      </c>
      <c r="L342" s="208" t="str">
        <f>IF(K342="","",IF(K342&gt;=H342,"Yes","No"))</f>
        <v>No</v>
      </c>
      <c r="M342" s="218" t="str">
        <f>IF(OR(ISBLANK(I342),ISBLANK(J342)),"",IF(L342="No", "TJ status removed",IF(K342&gt;0.34, K342 *1.15, K342+0.05)))</f>
        <v>TJ status removed</v>
      </c>
      <c r="N342" s="109">
        <v>0.1</v>
      </c>
      <c r="O342" s="109">
        <v>41</v>
      </c>
      <c r="P342" s="109">
        <v>0</v>
      </c>
      <c r="Q342" s="109">
        <v>147</v>
      </c>
      <c r="R342" s="2"/>
    </row>
    <row r="343" spans="1:18" ht="15.75" customHeight="1">
      <c r="A343" s="2">
        <v>42379</v>
      </c>
      <c r="B343" s="81" t="s">
        <v>270</v>
      </c>
      <c r="C343" s="81" t="s">
        <v>651</v>
      </c>
      <c r="D343" s="109" t="s">
        <v>652</v>
      </c>
      <c r="E343" s="128">
        <v>19</v>
      </c>
      <c r="F343" s="128">
        <v>2</v>
      </c>
      <c r="G343" s="150">
        <f>F343/E343</f>
        <v>0.10526315789473684</v>
      </c>
      <c r="H343" s="177">
        <v>0.21</v>
      </c>
      <c r="I343" s="109">
        <v>19.3</v>
      </c>
      <c r="J343" s="109">
        <v>2.3000000000000003</v>
      </c>
      <c r="K343" s="155">
        <f>IF(OR(ISBLANK(I343),ISBLANK(J343)),"",(J343/I343))</f>
        <v>0.11917098445595856</v>
      </c>
      <c r="L343" s="208" t="str">
        <f>IF(K343="","",IF(K343&gt;=H343,"Yes","No"))</f>
        <v>No</v>
      </c>
      <c r="M343" s="218" t="str">
        <f>IF(OR(ISBLANK(I343),ISBLANK(J343)),"",IF(L343="No", "TJ status removed",IF(K343&gt;0.34, K343 *1.15, K343+0.05)))</f>
        <v>TJ status removed</v>
      </c>
      <c r="N343" s="109">
        <v>0.23</v>
      </c>
      <c r="O343" s="109">
        <v>94</v>
      </c>
      <c r="P343" s="109">
        <v>0</v>
      </c>
      <c r="Q343" s="109">
        <v>180</v>
      </c>
      <c r="R343" s="2" t="s">
        <v>653</v>
      </c>
    </row>
    <row r="344" spans="1:18" ht="15.75" customHeight="1">
      <c r="A344" s="2">
        <v>40828</v>
      </c>
      <c r="B344" s="81" t="s">
        <v>270</v>
      </c>
      <c r="C344" s="81" t="s">
        <v>654</v>
      </c>
      <c r="D344" s="109" t="s">
        <v>655</v>
      </c>
      <c r="E344" s="128">
        <v>124</v>
      </c>
      <c r="F344" s="128">
        <v>3</v>
      </c>
      <c r="G344" s="150">
        <f>F344/E344</f>
        <v>2.4193548387096774E-2</v>
      </c>
      <c r="H344" s="177">
        <v>0.12</v>
      </c>
      <c r="I344" s="109">
        <v>160.70000000000002</v>
      </c>
      <c r="J344" s="109">
        <v>12.700000000000001</v>
      </c>
      <c r="K344" s="155">
        <f>IF(OR(ISBLANK(I344),ISBLANK(J344)),"",(J344/I344))</f>
        <v>7.9029247044181697E-2</v>
      </c>
      <c r="L344" s="208" t="str">
        <f>IF(K344="","",IF(K344&gt;=H344,"Yes","No"))</f>
        <v>No</v>
      </c>
      <c r="M344" s="218" t="str">
        <f>IF(OR(ISBLANK(I344),ISBLANK(J344)),"",IF(L344="No", "TJ status removed",IF(K344&gt;0.34, K344 *1.15, K344+0.05)))</f>
        <v>TJ status removed</v>
      </c>
      <c r="N344" s="109">
        <v>0.8</v>
      </c>
      <c r="O344" s="109">
        <v>103</v>
      </c>
      <c r="P344" s="109">
        <v>0.57999999999999996</v>
      </c>
      <c r="Q344" s="109">
        <v>290</v>
      </c>
      <c r="R344" s="2"/>
    </row>
    <row r="345" spans="1:18" ht="15.75" customHeight="1">
      <c r="A345" s="2">
        <v>13385</v>
      </c>
      <c r="B345" s="81" t="s">
        <v>270</v>
      </c>
      <c r="C345" s="97" t="s">
        <v>656</v>
      </c>
      <c r="D345" s="119" t="s">
        <v>657</v>
      </c>
      <c r="E345" s="126">
        <v>6.3000000000000007</v>
      </c>
      <c r="F345" s="126">
        <v>1</v>
      </c>
      <c r="G345" s="162">
        <f>F345/E345</f>
        <v>0.15873015873015872</v>
      </c>
      <c r="H345" s="179">
        <f>IF(G345&gt;0.34, G345 *1.15, G345+0.05)</f>
        <v>0.20873015873015871</v>
      </c>
      <c r="I345" s="126">
        <v>5.3000000000000007</v>
      </c>
      <c r="J345" s="126">
        <v>1.7000000000000002</v>
      </c>
      <c r="K345" s="203">
        <f>IF(OR(ISBLANK(I345),ISBLANK(J345)),"",(J345/I345))</f>
        <v>0.32075471698113206</v>
      </c>
      <c r="L345" s="215" t="str">
        <f>IF(K345="","",IF(K345&gt;=H345,"Yes","No"))</f>
        <v>Yes</v>
      </c>
      <c r="M345" s="226">
        <f>IF(OR(ISBLANK(I345),ISBLANK(J345)),"",IF(L345="No", "TJ status removed",IF(K345&gt;0.34, K345 *1.15, K345+0.05)))</f>
        <v>0.37075471698113205</v>
      </c>
      <c r="N345" s="126">
        <v>0</v>
      </c>
      <c r="O345" s="126">
        <v>35</v>
      </c>
      <c r="P345" s="126">
        <v>0</v>
      </c>
      <c r="Q345" s="126">
        <v>56</v>
      </c>
      <c r="R345" s="2"/>
    </row>
    <row r="346" spans="1:18" ht="15.75" customHeight="1">
      <c r="A346" s="2">
        <v>12928</v>
      </c>
      <c r="B346" s="81" t="s">
        <v>270</v>
      </c>
      <c r="C346" s="81" t="s">
        <v>658</v>
      </c>
      <c r="D346" s="109" t="s">
        <v>659</v>
      </c>
      <c r="E346" s="128">
        <v>23</v>
      </c>
      <c r="F346" s="128">
        <v>1</v>
      </c>
      <c r="G346" s="150">
        <f>F346/E346</f>
        <v>4.3478260869565216E-2</v>
      </c>
      <c r="H346" s="177">
        <v>0.15</v>
      </c>
      <c r="I346" s="109">
        <v>19.700000000000003</v>
      </c>
      <c r="J346" s="109">
        <v>2.7</v>
      </c>
      <c r="K346" s="155">
        <f>IF(OR(ISBLANK(I346),ISBLANK(J346)),"",(J346/I346))</f>
        <v>0.13705583756345177</v>
      </c>
      <c r="L346" s="208" t="str">
        <f>IF(K346="","",IF(K346&gt;=H346,"Yes","No"))</f>
        <v>No</v>
      </c>
      <c r="M346" s="218" t="str">
        <f>IF(OR(ISBLANK(I346),ISBLANK(J346)),"",IF(L346="No", "TJ status removed",IF(K346&gt;0.34, K346 *1.15, K346+0.05)))</f>
        <v>TJ status removed</v>
      </c>
      <c r="N346" s="109">
        <v>0</v>
      </c>
      <c r="O346" s="109">
        <v>37</v>
      </c>
      <c r="P346" s="109">
        <v>0.33</v>
      </c>
      <c r="Q346" s="109">
        <v>151</v>
      </c>
      <c r="R346" s="2"/>
    </row>
    <row r="347" spans="1:18" ht="15.75" customHeight="1">
      <c r="A347" s="2">
        <v>40889</v>
      </c>
      <c r="B347" s="81" t="s">
        <v>270</v>
      </c>
      <c r="C347" s="81" t="s">
        <v>660</v>
      </c>
      <c r="D347" s="109" t="s">
        <v>661</v>
      </c>
      <c r="E347" s="128">
        <v>18</v>
      </c>
      <c r="F347" s="128">
        <v>7</v>
      </c>
      <c r="G347" s="150">
        <f>F347/E347</f>
        <v>0.3888888888888889</v>
      </c>
      <c r="H347" s="177">
        <v>0.45</v>
      </c>
      <c r="I347" s="109">
        <v>17.3</v>
      </c>
      <c r="J347" s="109">
        <v>6.3000000000000007</v>
      </c>
      <c r="K347" s="155">
        <f>IF(OR(ISBLANK(I347),ISBLANK(J347)),"",(J347/I347))</f>
        <v>0.3641618497109827</v>
      </c>
      <c r="L347" s="208" t="str">
        <f>IF(K347="","",IF(K347&gt;=H347,"Yes","No"))</f>
        <v>No</v>
      </c>
      <c r="M347" s="218" t="str">
        <f>IF(OR(ISBLANK(I347),ISBLANK(J347)),"",IF(L347="No", "TJ status removed",IF(K347&gt;0.34, K347 *1.15, K347+0.05)))</f>
        <v>TJ status removed</v>
      </c>
      <c r="N347" s="109" t="s">
        <v>305</v>
      </c>
      <c r="O347" s="109" t="s">
        <v>305</v>
      </c>
      <c r="P347" s="109" t="s">
        <v>305</v>
      </c>
      <c r="Q347" s="109" t="s">
        <v>305</v>
      </c>
      <c r="R347" s="2"/>
    </row>
    <row r="348" spans="1:18" ht="15.75" customHeight="1">
      <c r="A348" s="2">
        <v>41060</v>
      </c>
      <c r="B348" s="81" t="s">
        <v>270</v>
      </c>
      <c r="C348" s="81" t="s">
        <v>662</v>
      </c>
      <c r="D348" s="109" t="s">
        <v>663</v>
      </c>
      <c r="E348" s="128">
        <v>72</v>
      </c>
      <c r="F348" s="128">
        <v>2</v>
      </c>
      <c r="G348" s="150">
        <f>F348/E348</f>
        <v>2.7777777777777776E-2</v>
      </c>
      <c r="H348" s="177">
        <v>0.13</v>
      </c>
      <c r="I348" s="109">
        <v>71.3</v>
      </c>
      <c r="J348" s="109">
        <v>5</v>
      </c>
      <c r="K348" s="155">
        <f>IF(OR(ISBLANK(I348),ISBLANK(J348)),"",(J348/I348))</f>
        <v>7.0126227208976155E-2</v>
      </c>
      <c r="L348" s="208" t="str">
        <f>IF(K348="","",IF(K348&gt;=H348,"Yes","No"))</f>
        <v>No</v>
      </c>
      <c r="M348" s="218" t="str">
        <f>IF(OR(ISBLANK(I348),ISBLANK(J348)),"",IF(L348="No", "TJ status removed",IF(K348&gt;0.34, K348 *1.15, K348+0.05)))</f>
        <v>TJ status removed</v>
      </c>
      <c r="N348" s="109">
        <v>0.01</v>
      </c>
      <c r="O348" s="109">
        <v>51</v>
      </c>
      <c r="P348" s="109">
        <v>0</v>
      </c>
      <c r="Q348" s="109">
        <v>259</v>
      </c>
      <c r="R348" s="2"/>
    </row>
    <row r="349" spans="1:18" ht="15.75" customHeight="1">
      <c r="A349" s="2">
        <v>11579</v>
      </c>
      <c r="B349" s="81" t="s">
        <v>270</v>
      </c>
      <c r="C349" s="81" t="s">
        <v>664</v>
      </c>
      <c r="D349" s="109" t="s">
        <v>665</v>
      </c>
      <c r="E349" s="128">
        <v>36</v>
      </c>
      <c r="F349" s="128">
        <v>3</v>
      </c>
      <c r="G349" s="150">
        <f>F349/E349</f>
        <v>8.3333333333333329E-2</v>
      </c>
      <c r="H349" s="177">
        <v>0.18</v>
      </c>
      <c r="I349" s="109">
        <v>35.300000000000004</v>
      </c>
      <c r="J349" s="109">
        <v>4.7</v>
      </c>
      <c r="K349" s="155">
        <f>IF(OR(ISBLANK(I349),ISBLANK(J349)),"",(J349/I349))</f>
        <v>0.13314447592067988</v>
      </c>
      <c r="L349" s="208" t="str">
        <f>IF(K349="","",IF(K349&gt;=H349,"Yes","No"))</f>
        <v>No</v>
      </c>
      <c r="M349" s="218" t="str">
        <f>IF(OR(ISBLANK(I349),ISBLANK(J349)),"",IF(L349="No", "TJ status removed",IF(K349&gt;0.34, K349 *1.15, K349+0.05)))</f>
        <v>TJ status removed</v>
      </c>
      <c r="N349" s="109">
        <v>0.33</v>
      </c>
      <c r="O349" s="109">
        <v>111</v>
      </c>
      <c r="P349" s="109">
        <v>2</v>
      </c>
      <c r="Q349" s="109">
        <v>510</v>
      </c>
      <c r="R349" s="2"/>
    </row>
    <row r="350" spans="1:18" ht="15.75" customHeight="1">
      <c r="A350" s="2">
        <v>10231</v>
      </c>
      <c r="B350" s="81" t="s">
        <v>270</v>
      </c>
      <c r="C350" s="81" t="s">
        <v>666</v>
      </c>
      <c r="D350" s="109" t="s">
        <v>667</v>
      </c>
      <c r="E350" s="128">
        <v>28</v>
      </c>
      <c r="F350" s="128">
        <v>4</v>
      </c>
      <c r="G350" s="150">
        <f>F350/E350</f>
        <v>0.14285714285714285</v>
      </c>
      <c r="H350" s="177">
        <v>0.19</v>
      </c>
      <c r="I350" s="109">
        <v>27.700000000000003</v>
      </c>
      <c r="J350" s="109">
        <v>6.7</v>
      </c>
      <c r="K350" s="155">
        <f>IF(OR(ISBLANK(I350),ISBLANK(J350)),"",(J350/I350))</f>
        <v>0.2418772563176895</v>
      </c>
      <c r="L350" s="208" t="str">
        <f>IF(K350="","",IF(K350&gt;=H350,"Yes","No"))</f>
        <v>Yes</v>
      </c>
      <c r="M350" s="218">
        <f>IF(OR(ISBLANK(I350),ISBLANK(J350)),"",IF(L350="No", "TJ status removed",IF(K350&gt;0.34, K350 *1.15, K350+0.05)))</f>
        <v>0.29187725631768952</v>
      </c>
      <c r="N350" s="109">
        <v>0.09</v>
      </c>
      <c r="O350" s="109">
        <v>54</v>
      </c>
      <c r="P350" s="109">
        <v>0.28999999999999998</v>
      </c>
      <c r="Q350" s="109">
        <v>352</v>
      </c>
      <c r="R350" s="2"/>
    </row>
    <row r="351" spans="1:18" ht="15.75" customHeight="1">
      <c r="A351" s="2">
        <v>223</v>
      </c>
      <c r="B351" s="81" t="s">
        <v>270</v>
      </c>
      <c r="C351" s="81" t="s">
        <v>668</v>
      </c>
      <c r="D351" s="109" t="s">
        <v>669</v>
      </c>
      <c r="E351" s="128">
        <v>52</v>
      </c>
      <c r="F351" s="128">
        <v>9</v>
      </c>
      <c r="G351" s="150">
        <f>F351/E351</f>
        <v>0.17307692307692307</v>
      </c>
      <c r="H351" s="177">
        <v>0.22</v>
      </c>
      <c r="I351" s="109">
        <v>52</v>
      </c>
      <c r="J351" s="109">
        <v>15.700000000000001</v>
      </c>
      <c r="K351" s="155">
        <f>IF(OR(ISBLANK(I351),ISBLANK(J351)),"",(J351/I351))</f>
        <v>0.30192307692307696</v>
      </c>
      <c r="L351" s="208" t="str">
        <f>IF(K351="","",IF(K351&gt;=H351,"Yes","No"))</f>
        <v>Yes</v>
      </c>
      <c r="M351" s="218">
        <f>IF(OR(ISBLANK(I351),ISBLANK(J351)),"",IF(L351="No", "TJ status removed",IF(K351&gt;0.34, K351 *1.15, K351+0.05)))</f>
        <v>0.35192307692307695</v>
      </c>
      <c r="N351" s="109">
        <v>0.51</v>
      </c>
      <c r="O351" s="109">
        <v>201</v>
      </c>
      <c r="P351" s="109">
        <v>1.26</v>
      </c>
      <c r="Q351" s="109">
        <v>377</v>
      </c>
      <c r="R351" s="2"/>
    </row>
    <row r="352" spans="1:18" ht="15.75" customHeight="1">
      <c r="A352" s="2">
        <v>41285</v>
      </c>
      <c r="B352" s="81" t="s">
        <v>270</v>
      </c>
      <c r="C352" s="81" t="s">
        <v>670</v>
      </c>
      <c r="D352" s="109" t="s">
        <v>671</v>
      </c>
      <c r="E352" s="128">
        <v>36</v>
      </c>
      <c r="F352" s="128">
        <v>3</v>
      </c>
      <c r="G352" s="150">
        <f>F352/E352</f>
        <v>8.3333333333333329E-2</v>
      </c>
      <c r="H352" s="177">
        <v>0.16</v>
      </c>
      <c r="I352" s="109">
        <v>35.300000000000004</v>
      </c>
      <c r="J352" s="109">
        <v>9</v>
      </c>
      <c r="K352" s="155">
        <f>IF(OR(ISBLANK(I352),ISBLANK(J352)),"",(J352/I352))</f>
        <v>0.25495750708215292</v>
      </c>
      <c r="L352" s="208" t="str">
        <f>IF(K352="","",IF(K352&gt;=H352,"Yes","No"))</f>
        <v>Yes</v>
      </c>
      <c r="M352" s="218">
        <f>IF(OR(ISBLANK(I352),ISBLANK(J352)),"",IF(L352="No", "TJ status removed",IF(K352&gt;0.34, K352 *1.15, K352+0.05)))</f>
        <v>0.30495750708215291</v>
      </c>
      <c r="N352" s="109">
        <v>0.27</v>
      </c>
      <c r="O352" s="109">
        <v>107</v>
      </c>
      <c r="P352" s="109">
        <v>0.32</v>
      </c>
      <c r="Q352" s="109">
        <v>270</v>
      </c>
      <c r="R352" s="2"/>
    </row>
    <row r="353" spans="1:18" ht="15.75" customHeight="1">
      <c r="A353" s="2">
        <v>13253</v>
      </c>
      <c r="B353" s="81" t="s">
        <v>270</v>
      </c>
      <c r="C353" s="81" t="s">
        <v>672</v>
      </c>
      <c r="D353" s="109" t="s">
        <v>673</v>
      </c>
      <c r="E353" s="128">
        <v>14</v>
      </c>
      <c r="F353" s="128">
        <v>0</v>
      </c>
      <c r="G353" s="150">
        <f>F353/E353</f>
        <v>0</v>
      </c>
      <c r="H353" s="177">
        <v>0.1</v>
      </c>
      <c r="I353" s="109">
        <v>14.700000000000001</v>
      </c>
      <c r="J353" s="109">
        <v>3</v>
      </c>
      <c r="K353" s="155">
        <f>IF(OR(ISBLANK(I353),ISBLANK(J353)),"",(J353/I353))</f>
        <v>0.2040816326530612</v>
      </c>
      <c r="L353" s="208" t="str">
        <f>IF(K353="","",IF(K353&gt;=H353,"Yes","No"))</f>
        <v>Yes</v>
      </c>
      <c r="M353" s="218">
        <f>IF(OR(ISBLANK(I353),ISBLANK(J353)),"",IF(L353="No", "TJ status removed",IF(K353&gt;0.34, K353 *1.15, K353+0.05)))</f>
        <v>0.25408163265306122</v>
      </c>
      <c r="N353" s="109">
        <v>0.15</v>
      </c>
      <c r="O353" s="109">
        <v>200</v>
      </c>
      <c r="P353" s="109">
        <v>0.27</v>
      </c>
      <c r="Q353" s="109">
        <v>284</v>
      </c>
      <c r="R353" s="2"/>
    </row>
    <row r="354" spans="1:18" ht="15.75" customHeight="1">
      <c r="A354" s="2">
        <v>40315</v>
      </c>
      <c r="B354" s="81" t="s">
        <v>270</v>
      </c>
      <c r="C354" s="81" t="s">
        <v>674</v>
      </c>
      <c r="D354" s="109" t="s">
        <v>675</v>
      </c>
      <c r="E354" s="128">
        <v>27</v>
      </c>
      <c r="F354" s="128">
        <v>3</v>
      </c>
      <c r="G354" s="150">
        <f>F354/E354</f>
        <v>0.1111111111111111</v>
      </c>
      <c r="H354" s="177">
        <v>0.16</v>
      </c>
      <c r="I354" s="109">
        <v>22.3</v>
      </c>
      <c r="J354" s="109">
        <v>5.7</v>
      </c>
      <c r="K354" s="155">
        <f>IF(OR(ISBLANK(I354),ISBLANK(J354)),"",(J354/I354))</f>
        <v>0.2556053811659193</v>
      </c>
      <c r="L354" s="208" t="str">
        <f>IF(K354="","",IF(K354&gt;=H354,"Yes","No"))</f>
        <v>Yes</v>
      </c>
      <c r="M354" s="218">
        <f>IF(OR(ISBLANK(I354),ISBLANK(J354)),"",IF(L354="No", "TJ status removed",IF(K354&gt;0.34, K354 *1.15, K354+0.05)))</f>
        <v>0.30560538116591929</v>
      </c>
      <c r="N354" s="109">
        <v>0</v>
      </c>
      <c r="O354" s="109">
        <v>41</v>
      </c>
      <c r="P354" s="109">
        <v>0.18</v>
      </c>
      <c r="Q354" s="109">
        <v>65</v>
      </c>
      <c r="R354" s="2"/>
    </row>
    <row r="355" spans="1:18" ht="15.75" customHeight="1">
      <c r="A355" s="2">
        <v>402</v>
      </c>
      <c r="B355" s="81" t="s">
        <v>270</v>
      </c>
      <c r="C355" s="81" t="s">
        <v>676</v>
      </c>
      <c r="D355" s="109" t="s">
        <v>677</v>
      </c>
      <c r="E355" s="128">
        <v>56</v>
      </c>
      <c r="F355" s="128">
        <v>7</v>
      </c>
      <c r="G355" s="150">
        <f>F355/E355</f>
        <v>0.125</v>
      </c>
      <c r="H355" s="177">
        <v>0.18</v>
      </c>
      <c r="I355" s="109">
        <v>59</v>
      </c>
      <c r="J355" s="109">
        <v>15</v>
      </c>
      <c r="K355" s="155">
        <f>IF(OR(ISBLANK(I355),ISBLANK(J355)),"",(J355/I355))</f>
        <v>0.25423728813559321</v>
      </c>
      <c r="L355" s="208" t="str">
        <f>IF(K355="","",IF(K355&gt;=H355,"Yes","No"))</f>
        <v>Yes</v>
      </c>
      <c r="M355" s="218">
        <f>IF(OR(ISBLANK(I355),ISBLANK(J355)),"",IF(L355="No", "TJ status removed",IF(K355&gt;0.34, K355 *1.15, K355+0.05)))</f>
        <v>0.3042372881355932</v>
      </c>
      <c r="N355" s="109">
        <v>1.75</v>
      </c>
      <c r="O355" s="109">
        <v>232</v>
      </c>
      <c r="P355" s="109">
        <v>1.97</v>
      </c>
      <c r="Q355" s="109">
        <v>875</v>
      </c>
      <c r="R355" s="2"/>
    </row>
    <row r="356" spans="1:18" ht="15.75" customHeight="1">
      <c r="A356" s="2">
        <v>10951</v>
      </c>
      <c r="B356" s="81" t="s">
        <v>270</v>
      </c>
      <c r="C356" s="81" t="s">
        <v>678</v>
      </c>
      <c r="D356" s="109" t="s">
        <v>679</v>
      </c>
      <c r="E356" s="128">
        <v>103</v>
      </c>
      <c r="F356" s="128">
        <v>2</v>
      </c>
      <c r="G356" s="150">
        <f>F356/E356</f>
        <v>1.9417475728155338E-2</v>
      </c>
      <c r="H356" s="177">
        <v>0.1</v>
      </c>
      <c r="I356" s="109">
        <v>97</v>
      </c>
      <c r="J356" s="109">
        <v>3</v>
      </c>
      <c r="K356" s="155">
        <f>IF(OR(ISBLANK(I356),ISBLANK(J356)),"",(J356/I356))</f>
        <v>3.0927835051546393E-2</v>
      </c>
      <c r="L356" s="208" t="str">
        <f>IF(K356="","",IF(K356&gt;=H356,"Yes","No"))</f>
        <v>No</v>
      </c>
      <c r="M356" s="218" t="str">
        <f>IF(OR(ISBLANK(I356),ISBLANK(J356)),"",IF(L356="No", "TJ status removed",IF(K356&gt;0.34, K356 *1.15, K356+0.05)))</f>
        <v>TJ status removed</v>
      </c>
      <c r="N356" s="109">
        <v>0.01</v>
      </c>
      <c r="O356" s="109">
        <v>59</v>
      </c>
      <c r="P356" s="109">
        <v>0</v>
      </c>
      <c r="Q356" s="109">
        <v>168</v>
      </c>
      <c r="R356" s="2"/>
    </row>
    <row r="357" spans="1:18" ht="15.75" customHeight="1">
      <c r="A357" s="2">
        <v>41386</v>
      </c>
      <c r="B357" s="81" t="s">
        <v>270</v>
      </c>
      <c r="C357" s="97" t="s">
        <v>680</v>
      </c>
      <c r="D357" s="126" t="s">
        <v>681</v>
      </c>
      <c r="E357" s="126">
        <v>108</v>
      </c>
      <c r="F357" s="126">
        <v>13</v>
      </c>
      <c r="G357" s="162">
        <f>F357/E357</f>
        <v>0.12037037037037036</v>
      </c>
      <c r="H357" s="179">
        <f>IF(G357&gt;0.34, G357 *1.15, G357+0.05)</f>
        <v>0.17037037037037037</v>
      </c>
      <c r="I357" s="126">
        <v>101.30000000000001</v>
      </c>
      <c r="J357" s="126">
        <v>19.3</v>
      </c>
      <c r="K357" s="203">
        <f>IF(OR(ISBLANK(I357),ISBLANK(J357)),"",(J357/I357))</f>
        <v>0.19052319842053306</v>
      </c>
      <c r="L357" s="215" t="str">
        <f>IF(K357="","",IF(K357&gt;=H357,"Yes","No"))</f>
        <v>Yes</v>
      </c>
      <c r="M357" s="226">
        <f>IF(OR(ISBLANK(I357),ISBLANK(J357)),"",IF(L357="No", "TJ status removed",IF(K357&gt;0.34, K357 *1.15, K357+0.05)))</f>
        <v>0.24052319842053305</v>
      </c>
      <c r="N357" s="126">
        <v>0.53</v>
      </c>
      <c r="O357" s="126">
        <v>105</v>
      </c>
      <c r="P357" s="126">
        <v>0.67</v>
      </c>
      <c r="Q357" s="126">
        <v>279</v>
      </c>
      <c r="R357" s="2"/>
    </row>
    <row r="358" spans="1:18" ht="15.75" customHeight="1">
      <c r="A358" s="2">
        <v>300</v>
      </c>
      <c r="B358" s="81" t="s">
        <v>270</v>
      </c>
      <c r="C358" s="81" t="s">
        <v>682</v>
      </c>
      <c r="D358" s="109" t="s">
        <v>683</v>
      </c>
      <c r="E358" s="128">
        <v>43</v>
      </c>
      <c r="F358" s="128">
        <v>3</v>
      </c>
      <c r="G358" s="150">
        <f>F358/E358</f>
        <v>6.9767441860465115E-2</v>
      </c>
      <c r="H358" s="177">
        <v>0.12</v>
      </c>
      <c r="I358" s="109">
        <v>40</v>
      </c>
      <c r="J358" s="109">
        <v>4</v>
      </c>
      <c r="K358" s="155">
        <f>IF(OR(ISBLANK(I358),ISBLANK(J358)),"",(J358/I358))</f>
        <v>0.1</v>
      </c>
      <c r="L358" s="208" t="str">
        <f>IF(K358="","",IF(K358&gt;=H358,"Yes","No"))</f>
        <v>No</v>
      </c>
      <c r="M358" s="218" t="str">
        <f>IF(OR(ISBLANK(I358),ISBLANK(J358)),"",IF(L358="No", "TJ status removed",IF(K358&gt;0.34, K358 *1.15, K358+0.05)))</f>
        <v>TJ status removed</v>
      </c>
      <c r="N358" s="109">
        <v>0</v>
      </c>
      <c r="O358" s="109">
        <v>36</v>
      </c>
      <c r="P358" s="109">
        <v>0.4</v>
      </c>
      <c r="Q358" s="109">
        <v>180</v>
      </c>
      <c r="R358" s="2"/>
    </row>
    <row r="359" spans="1:18" ht="15.75" customHeight="1">
      <c r="A359" s="2">
        <v>531</v>
      </c>
      <c r="B359" s="81" t="s">
        <v>270</v>
      </c>
      <c r="C359" s="81" t="s">
        <v>684</v>
      </c>
      <c r="D359" s="109" t="s">
        <v>685</v>
      </c>
      <c r="E359" s="128">
        <v>21</v>
      </c>
      <c r="F359" s="128">
        <v>0</v>
      </c>
      <c r="G359" s="150">
        <f>F359/E359</f>
        <v>0</v>
      </c>
      <c r="H359" s="177">
        <v>0.1</v>
      </c>
      <c r="I359" s="109">
        <v>21</v>
      </c>
      <c r="J359" s="109">
        <v>2.3000000000000003</v>
      </c>
      <c r="K359" s="155">
        <f>IF(OR(ISBLANK(I359),ISBLANK(J359)),"",(J359/I359))</f>
        <v>0.10952380952380954</v>
      </c>
      <c r="L359" s="208" t="str">
        <f>IF(K359="","",IF(K359&gt;=H359,"Yes","No"))</f>
        <v>Yes</v>
      </c>
      <c r="M359" s="218">
        <f>IF(OR(ISBLANK(I359),ISBLANK(J359)),"",IF(L359="No", "TJ status removed",IF(K359&gt;0.34, K359 *1.15, K359+0.05)))</f>
        <v>0.15952380952380954</v>
      </c>
      <c r="N359" s="109">
        <v>0</v>
      </c>
      <c r="O359" s="109">
        <v>51</v>
      </c>
      <c r="P359" s="109">
        <v>0.67</v>
      </c>
      <c r="Q359" s="109">
        <v>59</v>
      </c>
      <c r="R359" s="2"/>
    </row>
    <row r="360" spans="1:18" ht="15.75" customHeight="1">
      <c r="A360" s="2">
        <v>229</v>
      </c>
      <c r="B360" s="81" t="s">
        <v>270</v>
      </c>
      <c r="C360" s="97" t="s">
        <v>686</v>
      </c>
      <c r="D360" s="119" t="s">
        <v>687</v>
      </c>
      <c r="E360" s="126">
        <v>65.7</v>
      </c>
      <c r="F360" s="126">
        <v>6.7</v>
      </c>
      <c r="G360" s="162">
        <f>F360/E360</f>
        <v>0.1019786910197869</v>
      </c>
      <c r="H360" s="179">
        <f>IF(G360&gt;0.34, G360 *1.15, G360+0.05)</f>
        <v>0.15197869101978689</v>
      </c>
      <c r="I360" s="126">
        <v>52</v>
      </c>
      <c r="J360" s="126">
        <v>11.3</v>
      </c>
      <c r="K360" s="203">
        <f>IF(OR(ISBLANK(I360),ISBLANK(J360)),"",(J360/I360))</f>
        <v>0.21730769230769231</v>
      </c>
      <c r="L360" s="215" t="str">
        <f>IF(K360="","",IF(K360&gt;=H360,"Yes","No"))</f>
        <v>Yes</v>
      </c>
      <c r="M360" s="226">
        <f>IF(OR(ISBLANK(I360),ISBLANK(J360)),"",IF(L360="No", "TJ status removed",IF(K360&gt;0.34, K360 *1.15, K360+0.05)))</f>
        <v>0.2673076923076923</v>
      </c>
      <c r="N360" s="126">
        <v>0.06</v>
      </c>
      <c r="O360" s="126">
        <v>128</v>
      </c>
      <c r="P360" s="126">
        <v>0.26</v>
      </c>
      <c r="Q360" s="126">
        <v>516</v>
      </c>
      <c r="R360" s="2"/>
    </row>
    <row r="361" spans="1:18" ht="15.75" customHeight="1">
      <c r="A361" s="2">
        <v>10569</v>
      </c>
      <c r="B361" s="81" t="s">
        <v>270</v>
      </c>
      <c r="C361" s="81" t="s">
        <v>688</v>
      </c>
      <c r="D361" s="109" t="s">
        <v>689</v>
      </c>
      <c r="E361" s="128">
        <v>196</v>
      </c>
      <c r="F361" s="128">
        <v>32</v>
      </c>
      <c r="G361" s="150">
        <f>F361/E361</f>
        <v>0.16326530612244897</v>
      </c>
      <c r="H361" s="177">
        <v>0.23</v>
      </c>
      <c r="I361" s="109">
        <v>197.3</v>
      </c>
      <c r="J361" s="109">
        <v>42.7</v>
      </c>
      <c r="K361" s="155">
        <f>IF(OR(ISBLANK(I361),ISBLANK(J361)),"",(J361/I361))</f>
        <v>0.21642169285352256</v>
      </c>
      <c r="L361" s="208" t="str">
        <f>IF(K361="","",IF(K361&gt;=H361,"Yes","No"))</f>
        <v>No</v>
      </c>
      <c r="M361" s="218" t="str">
        <f>IF(OR(ISBLANK(I361),ISBLANK(J361)),"",IF(L361="No", "TJ status removed",IF(K361&gt;0.34, K361 *1.15, K361+0.05)))</f>
        <v>TJ status removed</v>
      </c>
      <c r="N361" s="109">
        <v>0.46</v>
      </c>
      <c r="O361" s="109">
        <v>453</v>
      </c>
      <c r="P361" s="109">
        <v>1.95</v>
      </c>
      <c r="Q361" s="109">
        <v>1712</v>
      </c>
      <c r="R361" s="2"/>
    </row>
    <row r="362" spans="1:18" ht="15.75" customHeight="1">
      <c r="A362" s="2">
        <v>11562</v>
      </c>
      <c r="B362" s="81" t="s">
        <v>270</v>
      </c>
      <c r="C362" s="81" t="s">
        <v>690</v>
      </c>
      <c r="D362" s="109" t="s">
        <v>691</v>
      </c>
      <c r="E362" s="128">
        <v>8</v>
      </c>
      <c r="F362" s="128">
        <v>1</v>
      </c>
      <c r="G362" s="150">
        <f>F362/E362</f>
        <v>0.125</v>
      </c>
      <c r="H362" s="177">
        <v>0.18</v>
      </c>
      <c r="I362" s="109">
        <v>9.7000000000000011</v>
      </c>
      <c r="J362" s="109">
        <v>3.3000000000000003</v>
      </c>
      <c r="K362" s="155">
        <f>IF(OR(ISBLANK(I362),ISBLANK(J362)),"",(J362/I362))</f>
        <v>0.34020618556701032</v>
      </c>
      <c r="L362" s="208" t="str">
        <f>IF(K362="","",IF(K362&gt;=H362,"Yes","No"))</f>
        <v>Yes</v>
      </c>
      <c r="M362" s="218">
        <f>IF(OR(ISBLANK(I362),ISBLANK(J362)),"",IF(L362="No", "TJ status removed",IF(K362&gt;0.34, K362 *1.15, K362+0.05)))</f>
        <v>0.39123711340206185</v>
      </c>
      <c r="N362" s="109">
        <v>0</v>
      </c>
      <c r="O362" s="109">
        <v>86</v>
      </c>
      <c r="P362" s="109">
        <v>0.17</v>
      </c>
      <c r="Q362" s="109">
        <v>1062</v>
      </c>
      <c r="R362" s="2"/>
    </row>
    <row r="363" spans="1:18" ht="15.75" customHeight="1">
      <c r="A363" s="2">
        <v>10664</v>
      </c>
      <c r="B363" s="81" t="s">
        <v>270</v>
      </c>
      <c r="C363" s="81" t="s">
        <v>692</v>
      </c>
      <c r="D363" s="109" t="s">
        <v>693</v>
      </c>
      <c r="E363" s="128">
        <v>42</v>
      </c>
      <c r="F363" s="128">
        <v>4</v>
      </c>
      <c r="G363" s="150">
        <f>F363/E363</f>
        <v>9.5238095238095233E-2</v>
      </c>
      <c r="H363" s="177">
        <v>0.15</v>
      </c>
      <c r="I363" s="109">
        <v>41.300000000000004</v>
      </c>
      <c r="J363" s="109">
        <v>11.3</v>
      </c>
      <c r="K363" s="155">
        <f>IF(OR(ISBLANK(I363),ISBLANK(J363)),"",(J363/I363))</f>
        <v>0.27360774818401934</v>
      </c>
      <c r="L363" s="208" t="str">
        <f>IF(K363="","",IF(K363&gt;=H363,"Yes","No"))</f>
        <v>Yes</v>
      </c>
      <c r="M363" s="218">
        <f>IF(OR(ISBLANK(I363),ISBLANK(J363)),"",IF(L363="No", "TJ status removed",IF(K363&gt;0.34, K363 *1.15, K363+0.05)))</f>
        <v>0.32360774818401933</v>
      </c>
      <c r="N363" s="109">
        <v>0.03</v>
      </c>
      <c r="O363" s="109">
        <v>79</v>
      </c>
      <c r="P363" s="109">
        <v>0.1</v>
      </c>
      <c r="Q363" s="109">
        <v>278</v>
      </c>
      <c r="R363" s="2"/>
    </row>
    <row r="364" spans="1:18" ht="15.75" customHeight="1">
      <c r="A364" s="2">
        <v>10368</v>
      </c>
      <c r="B364" s="81" t="s">
        <v>270</v>
      </c>
      <c r="C364" s="81" t="s">
        <v>694</v>
      </c>
      <c r="D364" s="109" t="s">
        <v>695</v>
      </c>
      <c r="E364" s="128">
        <v>31</v>
      </c>
      <c r="F364" s="128">
        <v>2</v>
      </c>
      <c r="G364" s="150">
        <f>F364/E364</f>
        <v>6.4516129032258063E-2</v>
      </c>
      <c r="H364" s="177">
        <v>0.13</v>
      </c>
      <c r="I364" s="109">
        <v>31</v>
      </c>
      <c r="J364" s="109">
        <v>7</v>
      </c>
      <c r="K364" s="155">
        <f>IF(OR(ISBLANK(I364),ISBLANK(J364)),"",(J364/I364))</f>
        <v>0.22580645161290322</v>
      </c>
      <c r="L364" s="208" t="str">
        <f>IF(K364="","",IF(K364&gt;=H364,"Yes","No"))</f>
        <v>Yes</v>
      </c>
      <c r="M364" s="218">
        <f>IF(OR(ISBLANK(I364),ISBLANK(J364)),"",IF(L364="No", "TJ status removed",IF(K364&gt;0.34, K364 *1.15, K364+0.05)))</f>
        <v>0.27580645161290324</v>
      </c>
      <c r="N364" s="109">
        <v>0.04</v>
      </c>
      <c r="O364" s="109">
        <v>60</v>
      </c>
      <c r="P364" s="109">
        <v>0.5</v>
      </c>
      <c r="Q364" s="109">
        <v>197</v>
      </c>
      <c r="R364" s="2"/>
    </row>
    <row r="365" spans="1:18" ht="15.75" customHeight="1">
      <c r="A365" s="2">
        <v>10791</v>
      </c>
      <c r="B365" s="81" t="s">
        <v>270</v>
      </c>
      <c r="C365" s="81" t="s">
        <v>696</v>
      </c>
      <c r="D365" s="109" t="s">
        <v>697</v>
      </c>
      <c r="E365" s="128">
        <v>70</v>
      </c>
      <c r="F365" s="128">
        <v>13</v>
      </c>
      <c r="G365" s="150">
        <f>F365/E365</f>
        <v>0.18571428571428572</v>
      </c>
      <c r="H365" s="177">
        <v>0.24</v>
      </c>
      <c r="I365" s="109">
        <v>68.7</v>
      </c>
      <c r="J365" s="109">
        <v>28.3</v>
      </c>
      <c r="K365" s="155">
        <f>IF(OR(ISBLANK(I365),ISBLANK(J365)),"",(J365/I365))</f>
        <v>0.41193595342066958</v>
      </c>
      <c r="L365" s="208" t="str">
        <f>IF(K365="","",IF(K365&gt;=H365,"Yes","No"))</f>
        <v>Yes</v>
      </c>
      <c r="M365" s="218">
        <f>IF(OR(ISBLANK(I365),ISBLANK(J365)),"",IF(L365="No", "TJ status removed",IF(K365&gt;0.34, K365 *1.15, K365+0.05)))</f>
        <v>0.47372634643376998</v>
      </c>
      <c r="N365" s="109">
        <v>0</v>
      </c>
      <c r="O365" s="109">
        <v>38</v>
      </c>
      <c r="P365" s="109">
        <v>0.04</v>
      </c>
      <c r="Q365" s="109">
        <v>394</v>
      </c>
      <c r="R365" s="2"/>
    </row>
    <row r="366" spans="1:18" ht="15.75" customHeight="1">
      <c r="A366" s="2">
        <v>355</v>
      </c>
      <c r="B366" s="81" t="s">
        <v>270</v>
      </c>
      <c r="C366" s="81" t="s">
        <v>698</v>
      </c>
      <c r="D366" s="109" t="s">
        <v>699</v>
      </c>
      <c r="E366" s="128">
        <v>48</v>
      </c>
      <c r="F366" s="128">
        <v>10</v>
      </c>
      <c r="G366" s="150">
        <f>F366/E366</f>
        <v>0.20833333333333334</v>
      </c>
      <c r="H366" s="177">
        <v>0.26</v>
      </c>
      <c r="I366" s="109">
        <v>52</v>
      </c>
      <c r="J366" s="109">
        <v>21.700000000000003</v>
      </c>
      <c r="K366" s="155">
        <f>IF(OR(ISBLANK(I366),ISBLANK(J366)),"",(J366/I366))</f>
        <v>0.41730769230769238</v>
      </c>
      <c r="L366" s="208" t="str">
        <f>IF(K366="","",IF(K366&gt;=H366,"Yes","No"))</f>
        <v>Yes</v>
      </c>
      <c r="M366" s="218">
        <f>IF(OR(ISBLANK(I366),ISBLANK(J366)),"",IF(L366="No", "TJ status removed",IF(K366&gt;0.34, K366 *1.15, K366+0.05)))</f>
        <v>0.47990384615384618</v>
      </c>
      <c r="N366" s="109">
        <v>0.48</v>
      </c>
      <c r="O366" s="109">
        <v>590</v>
      </c>
      <c r="P366" s="109">
        <v>0.69000000000000006</v>
      </c>
      <c r="Q366" s="109">
        <v>1520</v>
      </c>
      <c r="R366" s="2"/>
    </row>
    <row r="367" spans="1:18" ht="15.75" customHeight="1">
      <c r="A367" s="2">
        <v>11031</v>
      </c>
      <c r="B367" s="81" t="s">
        <v>270</v>
      </c>
      <c r="C367" s="81" t="s">
        <v>700</v>
      </c>
      <c r="D367" s="109" t="s">
        <v>701</v>
      </c>
      <c r="E367" s="128">
        <v>54</v>
      </c>
      <c r="F367" s="128">
        <v>13</v>
      </c>
      <c r="G367" s="150">
        <f>F367/E367</f>
        <v>0.24074074074074073</v>
      </c>
      <c r="H367" s="177">
        <v>0.28999999999999998</v>
      </c>
      <c r="I367" s="109">
        <v>64</v>
      </c>
      <c r="J367" s="109">
        <v>27.3</v>
      </c>
      <c r="K367" s="155">
        <f>IF(OR(ISBLANK(I367),ISBLANK(J367)),"",(J367/I367))</f>
        <v>0.42656250000000001</v>
      </c>
      <c r="L367" s="208" t="str">
        <f>IF(K367="","",IF(K367&gt;=H367,"Yes","No"))</f>
        <v>Yes</v>
      </c>
      <c r="M367" s="218">
        <f>IF(OR(ISBLANK(I367),ISBLANK(J367)),"",IF(L367="No", "TJ status removed",IF(K367&gt;0.34, K367 *1.15, K367+0.05)))</f>
        <v>0.49054687499999999</v>
      </c>
      <c r="N367" s="109">
        <v>0</v>
      </c>
      <c r="O367" s="109">
        <v>228</v>
      </c>
      <c r="P367" s="109">
        <v>7.0000000000000007E-2</v>
      </c>
      <c r="Q367" s="109">
        <v>1130</v>
      </c>
      <c r="R367" s="2"/>
    </row>
    <row r="368" spans="1:18" ht="15.75" customHeight="1">
      <c r="A368" s="2">
        <v>285</v>
      </c>
      <c r="B368" s="81" t="s">
        <v>270</v>
      </c>
      <c r="C368" s="81" t="s">
        <v>702</v>
      </c>
      <c r="D368" s="109" t="s">
        <v>703</v>
      </c>
      <c r="E368" s="128">
        <v>75</v>
      </c>
      <c r="F368" s="128">
        <v>3</v>
      </c>
      <c r="G368" s="150">
        <f>F368/E368</f>
        <v>0.04</v>
      </c>
      <c r="H368" s="177">
        <v>0.11</v>
      </c>
      <c r="I368" s="109">
        <v>67.7</v>
      </c>
      <c r="J368" s="109">
        <v>6.7</v>
      </c>
      <c r="K368" s="155">
        <f>IF(OR(ISBLANK(I368),ISBLANK(J368)),"",(J368/I368))</f>
        <v>9.8966026587887737E-2</v>
      </c>
      <c r="L368" s="208" t="str">
        <f>IF(K368="","",IF(K368&gt;=H368,"Yes","No"))</f>
        <v>No</v>
      </c>
      <c r="M368" s="218" t="str">
        <f>IF(OR(ISBLANK(I368),ISBLANK(J368)),"",IF(L368="No", "TJ status removed",IF(K368&gt;0.34, K368 *1.15, K368+0.05)))</f>
        <v>TJ status removed</v>
      </c>
      <c r="N368" s="109">
        <v>0</v>
      </c>
      <c r="O368" s="109">
        <v>43</v>
      </c>
      <c r="P368" s="109">
        <v>0.14000000000000001</v>
      </c>
      <c r="Q368" s="109">
        <v>496</v>
      </c>
      <c r="R368" s="2"/>
    </row>
    <row r="369" spans="1:18" ht="15.75" customHeight="1">
      <c r="A369" s="2">
        <v>41292</v>
      </c>
      <c r="B369" s="81" t="s">
        <v>270</v>
      </c>
      <c r="C369" s="81" t="s">
        <v>704</v>
      </c>
      <c r="D369" s="109" t="s">
        <v>705</v>
      </c>
      <c r="E369" s="128">
        <v>72</v>
      </c>
      <c r="F369" s="128">
        <v>8</v>
      </c>
      <c r="G369" s="150">
        <f>F369/E369</f>
        <v>0.1111111111111111</v>
      </c>
      <c r="H369" s="177">
        <v>0.16</v>
      </c>
      <c r="I369" s="109">
        <v>65</v>
      </c>
      <c r="J369" s="109">
        <v>13.3</v>
      </c>
      <c r="K369" s="155">
        <f>IF(OR(ISBLANK(I369),ISBLANK(J369)),"",(J369/I369))</f>
        <v>0.20461538461538462</v>
      </c>
      <c r="L369" s="208" t="str">
        <f>IF(K369="","",IF(K369&gt;=H369,"Yes","No"))</f>
        <v>Yes</v>
      </c>
      <c r="M369" s="218">
        <f>IF(OR(ISBLANK(I369),ISBLANK(J369)),"",IF(L369="No", "TJ status removed",IF(K369&gt;0.34, K369 *1.15, K369+0.05)))</f>
        <v>0.25461538461538463</v>
      </c>
      <c r="N369" s="109">
        <v>0.4</v>
      </c>
      <c r="O369" s="109">
        <v>115</v>
      </c>
      <c r="P369" s="109">
        <v>0.59</v>
      </c>
      <c r="Q369" s="109">
        <v>237</v>
      </c>
      <c r="R369" s="2"/>
    </row>
    <row r="370" spans="1:18" ht="15.75" customHeight="1">
      <c r="A370" s="2">
        <v>11150</v>
      </c>
      <c r="B370" s="81" t="s">
        <v>270</v>
      </c>
      <c r="C370" s="81" t="s">
        <v>706</v>
      </c>
      <c r="D370" s="109" t="s">
        <v>707</v>
      </c>
      <c r="E370" s="128">
        <v>257</v>
      </c>
      <c r="F370" s="128">
        <v>3</v>
      </c>
      <c r="G370" s="150">
        <f>F370/E370</f>
        <v>1.1673151750972763E-2</v>
      </c>
      <c r="H370" s="177">
        <v>0.1</v>
      </c>
      <c r="I370" s="109">
        <v>241</v>
      </c>
      <c r="J370" s="109">
        <v>5.7</v>
      </c>
      <c r="K370" s="155">
        <f>IF(OR(ISBLANK(I370),ISBLANK(J370)),"",(J370/I370))</f>
        <v>2.3651452282157676E-2</v>
      </c>
      <c r="L370" s="208" t="str">
        <f>IF(K370="","",IF(K370&gt;=H370,"Yes","No"))</f>
        <v>No</v>
      </c>
      <c r="M370" s="218" t="str">
        <f>IF(OR(ISBLANK(I370),ISBLANK(J370)),"",IF(L370="No", "TJ status removed",IF(K370&gt;0.34, K370 *1.15, K370+0.05)))</f>
        <v>TJ status removed</v>
      </c>
      <c r="N370" s="109">
        <v>0</v>
      </c>
      <c r="O370" s="109">
        <v>28</v>
      </c>
      <c r="P370" s="109">
        <v>7.0000000000000007E-2</v>
      </c>
      <c r="Q370" s="109">
        <v>199</v>
      </c>
      <c r="R370" s="2"/>
    </row>
    <row r="371" spans="1:18" ht="15.75" customHeight="1">
      <c r="A371" s="2">
        <v>37</v>
      </c>
      <c r="B371" s="81" t="s">
        <v>270</v>
      </c>
      <c r="C371" s="81" t="s">
        <v>708</v>
      </c>
      <c r="D371" s="109" t="s">
        <v>709</v>
      </c>
      <c r="E371" s="128">
        <v>78</v>
      </c>
      <c r="F371" s="128">
        <v>0</v>
      </c>
      <c r="G371" s="150">
        <f>F371/E371</f>
        <v>0</v>
      </c>
      <c r="H371" s="177">
        <v>0.1</v>
      </c>
      <c r="I371" s="109">
        <v>93</v>
      </c>
      <c r="J371" s="109">
        <v>2.7</v>
      </c>
      <c r="K371" s="155">
        <f>IF(OR(ISBLANK(I371),ISBLANK(J371)),"",(J371/I371))</f>
        <v>2.903225806451613E-2</v>
      </c>
      <c r="L371" s="208" t="str">
        <f>IF(K371="","",IF(K371&gt;=H371,"Yes","No"))</f>
        <v>No</v>
      </c>
      <c r="M371" s="218" t="str">
        <f>IF(OR(ISBLANK(I371),ISBLANK(J371)),"",IF(L371="No", "TJ status removed",IF(K371&gt;0.34, K371 *1.15, K371+0.05)))</f>
        <v>TJ status removed</v>
      </c>
      <c r="N371" s="109" t="s">
        <v>305</v>
      </c>
      <c r="O371" s="109" t="s">
        <v>305</v>
      </c>
      <c r="P371" s="109" t="s">
        <v>305</v>
      </c>
      <c r="Q371" s="109" t="s">
        <v>305</v>
      </c>
      <c r="R371" s="2"/>
    </row>
    <row r="372" spans="1:18" ht="15.75" customHeight="1">
      <c r="A372" s="2">
        <v>13755</v>
      </c>
      <c r="B372" s="81" t="s">
        <v>270</v>
      </c>
      <c r="C372" s="81" t="s">
        <v>710</v>
      </c>
      <c r="D372" s="109" t="s">
        <v>711</v>
      </c>
      <c r="E372" s="128">
        <v>235</v>
      </c>
      <c r="F372" s="128">
        <v>21</v>
      </c>
      <c r="G372" s="150">
        <f>F372/E372</f>
        <v>8.9361702127659579E-2</v>
      </c>
      <c r="H372" s="177">
        <v>0.16</v>
      </c>
      <c r="I372" s="109">
        <v>241</v>
      </c>
      <c r="J372" s="109">
        <v>28</v>
      </c>
      <c r="K372" s="155">
        <f>IF(OR(ISBLANK(I372),ISBLANK(J372)),"",(J372/I372))</f>
        <v>0.11618257261410789</v>
      </c>
      <c r="L372" s="208" t="str">
        <f>IF(K372="","",IF(K372&gt;=H372,"Yes","No"))</f>
        <v>No</v>
      </c>
      <c r="M372" s="218" t="str">
        <f>IF(OR(ISBLANK(I372),ISBLANK(J372)),"",IF(L372="No", "TJ status removed",IF(K372&gt;0.34, K372 *1.15, K372+0.05)))</f>
        <v>TJ status removed</v>
      </c>
      <c r="N372" s="109">
        <v>0.23</v>
      </c>
      <c r="O372" s="109">
        <v>54</v>
      </c>
      <c r="P372" s="109">
        <v>0.31</v>
      </c>
      <c r="Q372" s="109">
        <v>78</v>
      </c>
      <c r="R372" s="2"/>
    </row>
    <row r="373" spans="1:18" ht="15.75" customHeight="1">
      <c r="A373" s="2">
        <v>11482</v>
      </c>
      <c r="B373" s="81" t="s">
        <v>270</v>
      </c>
      <c r="C373" s="81" t="s">
        <v>712</v>
      </c>
      <c r="D373" s="109" t="s">
        <v>713</v>
      </c>
      <c r="E373" s="128">
        <v>112</v>
      </c>
      <c r="F373" s="128">
        <v>5</v>
      </c>
      <c r="G373" s="150">
        <f>F373/E373</f>
        <v>4.4642857142857144E-2</v>
      </c>
      <c r="H373" s="177">
        <v>0.11</v>
      </c>
      <c r="I373" s="109">
        <v>118</v>
      </c>
      <c r="J373" s="109">
        <v>26</v>
      </c>
      <c r="K373" s="155">
        <f>IF(OR(ISBLANK(I373),ISBLANK(J373)),"",(J373/I373))</f>
        <v>0.22033898305084745</v>
      </c>
      <c r="L373" s="208" t="str">
        <f>IF(K373="","",IF(K373&gt;=H373,"Yes","No"))</f>
        <v>Yes</v>
      </c>
      <c r="M373" s="218">
        <f>IF(OR(ISBLANK(I373),ISBLANK(J373)),"",IF(L373="No", "TJ status removed",IF(K373&gt;0.34, K373 *1.15, K373+0.05)))</f>
        <v>0.27033898305084747</v>
      </c>
      <c r="N373" s="109">
        <v>0.64</v>
      </c>
      <c r="O373" s="109">
        <v>243</v>
      </c>
      <c r="P373" s="109">
        <v>0.88</v>
      </c>
      <c r="Q373" s="109">
        <v>265</v>
      </c>
      <c r="R373" s="2"/>
    </row>
    <row r="374" spans="1:18" ht="15.75" customHeight="1">
      <c r="A374" s="2">
        <v>42995</v>
      </c>
      <c r="B374" s="81" t="s">
        <v>270</v>
      </c>
      <c r="C374" s="81" t="s">
        <v>714</v>
      </c>
      <c r="D374" s="109" t="s">
        <v>715</v>
      </c>
      <c r="E374" s="128">
        <v>54</v>
      </c>
      <c r="F374" s="128">
        <v>6</v>
      </c>
      <c r="G374" s="150">
        <f>F374/E374</f>
        <v>0.1111111111111111</v>
      </c>
      <c r="H374" s="177">
        <v>0.18</v>
      </c>
      <c r="I374" s="109">
        <v>46.6</v>
      </c>
      <c r="J374" s="109">
        <v>8</v>
      </c>
      <c r="K374" s="155">
        <f>IF(OR(ISBLANK(I374),ISBLANK(J374)),"",(J374/I374))</f>
        <v>0.17167381974248927</v>
      </c>
      <c r="L374" s="208" t="str">
        <f>IF(K374="","",IF(K374&gt;=H374,"Yes","No"))</f>
        <v>No</v>
      </c>
      <c r="M374" s="218" t="str">
        <f>IF(OR(ISBLANK(I374),ISBLANK(J374)),"",IF(L374="No", "TJ status removed",IF(K374&gt;0.34, K374 *1.15, K374+0.05)))</f>
        <v>TJ status removed</v>
      </c>
      <c r="N374" s="109">
        <v>0.76</v>
      </c>
      <c r="O374" s="109">
        <v>97</v>
      </c>
      <c r="P374" s="109">
        <v>1.43</v>
      </c>
      <c r="Q374" s="109">
        <v>483</v>
      </c>
      <c r="R374" s="2"/>
    </row>
    <row r="375" spans="1:18" ht="15.75" customHeight="1">
      <c r="A375" s="2">
        <v>42984</v>
      </c>
      <c r="B375" s="81" t="s">
        <v>270</v>
      </c>
      <c r="C375" s="81" t="s">
        <v>716</v>
      </c>
      <c r="D375" s="109" t="s">
        <v>717</v>
      </c>
      <c r="E375" s="128">
        <v>92</v>
      </c>
      <c r="F375" s="128">
        <v>2</v>
      </c>
      <c r="G375" s="150">
        <f>F375/E375</f>
        <v>2.1739130434782608E-2</v>
      </c>
      <c r="H375" s="177">
        <v>0.11</v>
      </c>
      <c r="I375" s="109">
        <v>90.7</v>
      </c>
      <c r="J375" s="109">
        <v>3.7</v>
      </c>
      <c r="K375" s="155">
        <f>IF(OR(ISBLANK(I375),ISBLANK(J375)),"",(J375/I375))</f>
        <v>4.0793825799338476E-2</v>
      </c>
      <c r="L375" s="208" t="str">
        <f>IF(K375="","",IF(K375&gt;=H375,"Yes","No"))</f>
        <v>No</v>
      </c>
      <c r="M375" s="218" t="str">
        <f>IF(OR(ISBLANK(I375),ISBLANK(J375)),"",IF(L375="No", "TJ status removed",IF(K375&gt;0.34, K375 *1.15, K375+0.05)))</f>
        <v>TJ status removed</v>
      </c>
      <c r="N375" s="109">
        <v>0</v>
      </c>
      <c r="O375" s="109">
        <v>41</v>
      </c>
      <c r="P375" s="109">
        <v>0</v>
      </c>
      <c r="Q375" s="109">
        <v>585</v>
      </c>
      <c r="R375" s="2"/>
    </row>
    <row r="376" spans="1:18" ht="15.75" customHeight="1">
      <c r="A376" s="2">
        <v>12198</v>
      </c>
      <c r="B376" s="81" t="s">
        <v>270</v>
      </c>
      <c r="C376" s="81" t="s">
        <v>718</v>
      </c>
      <c r="D376" s="109" t="s">
        <v>719</v>
      </c>
      <c r="E376" s="128">
        <v>78</v>
      </c>
      <c r="F376" s="128">
        <v>1</v>
      </c>
      <c r="G376" s="150">
        <f>F376/E376</f>
        <v>1.282051282051282E-2</v>
      </c>
      <c r="H376" s="177">
        <v>0.1</v>
      </c>
      <c r="I376" s="109">
        <v>72.7</v>
      </c>
      <c r="J376" s="109">
        <v>3</v>
      </c>
      <c r="K376" s="155">
        <f>IF(OR(ISBLANK(I376),ISBLANK(J376)),"",(J376/I376))</f>
        <v>4.1265474552957357E-2</v>
      </c>
      <c r="L376" s="208" t="str">
        <f>IF(K376="","",IF(K376&gt;=H376,"Yes","No"))</f>
        <v>No</v>
      </c>
      <c r="M376" s="218" t="str">
        <f>IF(OR(ISBLANK(I376),ISBLANK(J376)),"",IF(L376="No", "TJ status removed",IF(K376&gt;0.34, K376 *1.15, K376+0.05)))</f>
        <v>TJ status removed</v>
      </c>
      <c r="N376" s="109">
        <v>0</v>
      </c>
      <c r="O376" s="109">
        <v>87</v>
      </c>
      <c r="P376" s="109">
        <v>0.14000000000000001</v>
      </c>
      <c r="Q376" s="109">
        <v>369</v>
      </c>
      <c r="R376" s="2"/>
    </row>
    <row r="377" spans="1:18" ht="15.75" customHeight="1">
      <c r="A377" s="2">
        <v>10991</v>
      </c>
      <c r="B377" s="81" t="s">
        <v>270</v>
      </c>
      <c r="C377" s="81" t="s">
        <v>720</v>
      </c>
      <c r="D377" s="109" t="s">
        <v>721</v>
      </c>
      <c r="E377" s="128">
        <v>26</v>
      </c>
      <c r="F377" s="128">
        <v>2</v>
      </c>
      <c r="G377" s="150">
        <f>F377/E377</f>
        <v>7.6923076923076927E-2</v>
      </c>
      <c r="H377" s="177">
        <v>0.17</v>
      </c>
      <c r="I377" s="109">
        <v>20</v>
      </c>
      <c r="J377" s="109">
        <v>2.3000000000000003</v>
      </c>
      <c r="K377" s="155">
        <f>IF(OR(ISBLANK(I377),ISBLANK(J377)),"",(J377/I377))</f>
        <v>0.11500000000000002</v>
      </c>
      <c r="L377" s="208" t="str">
        <f>IF(K377="","",IF(K377&gt;=H377,"Yes","No"))</f>
        <v>No</v>
      </c>
      <c r="M377" s="218" t="str">
        <f>IF(OR(ISBLANK(I377),ISBLANK(J377)),"",IF(L377="No", "TJ status removed",IF(K377&gt;0.34, K377 *1.15, K377+0.05)))</f>
        <v>TJ status removed</v>
      </c>
      <c r="N377" s="109">
        <v>0.88</v>
      </c>
      <c r="O377" s="109">
        <v>190</v>
      </c>
      <c r="P377" s="109">
        <v>2</v>
      </c>
      <c r="Q377" s="109">
        <v>1150</v>
      </c>
      <c r="R377" s="2"/>
    </row>
    <row r="378" spans="1:18" ht="15.75" customHeight="1">
      <c r="A378" s="2">
        <v>42415</v>
      </c>
      <c r="B378" s="81" t="s">
        <v>270</v>
      </c>
      <c r="C378" s="81" t="s">
        <v>722</v>
      </c>
      <c r="D378" s="109" t="s">
        <v>723</v>
      </c>
      <c r="E378" s="128">
        <v>40</v>
      </c>
      <c r="F378" s="128">
        <v>6</v>
      </c>
      <c r="G378" s="150">
        <f>F378/E378</f>
        <v>0.15</v>
      </c>
      <c r="H378" s="177">
        <v>0.2</v>
      </c>
      <c r="I378" s="109">
        <v>38</v>
      </c>
      <c r="J378" s="109">
        <v>8</v>
      </c>
      <c r="K378" s="155">
        <f>IF(OR(ISBLANK(I378),ISBLANK(J378)),"",(J378/I378))</f>
        <v>0.21052631578947367</v>
      </c>
      <c r="L378" s="208" t="str">
        <f>IF(K378="","",IF(K378&gt;=H378,"Yes","No"))</f>
        <v>Yes</v>
      </c>
      <c r="M378" s="218">
        <f>IF(OR(ISBLANK(I378),ISBLANK(J378)),"",IF(L378="No", "TJ status removed",IF(K378&gt;0.34, K378 *1.15, K378+0.05)))</f>
        <v>0.26052631578947366</v>
      </c>
      <c r="N378" s="109">
        <v>0.24</v>
      </c>
      <c r="O378" s="109">
        <v>70</v>
      </c>
      <c r="P378" s="109">
        <v>0.75</v>
      </c>
      <c r="Q378" s="109">
        <v>265</v>
      </c>
      <c r="R378" s="2"/>
    </row>
    <row r="379" spans="1:18" ht="15.75" customHeight="1">
      <c r="A379" s="2">
        <v>13593</v>
      </c>
      <c r="B379" s="81" t="s">
        <v>270</v>
      </c>
      <c r="C379" s="81" t="s">
        <v>724</v>
      </c>
      <c r="D379" s="109" t="s">
        <v>725</v>
      </c>
      <c r="E379" s="128">
        <v>89</v>
      </c>
      <c r="F379" s="128">
        <v>1</v>
      </c>
      <c r="G379" s="150">
        <f>F379/E379</f>
        <v>1.1235955056179775E-2</v>
      </c>
      <c r="H379" s="177">
        <v>0.1</v>
      </c>
      <c r="I379" s="109">
        <v>92</v>
      </c>
      <c r="J379" s="109">
        <v>9.7000000000000011</v>
      </c>
      <c r="K379" s="155">
        <f>IF(OR(ISBLANK(I379),ISBLANK(J379)),"",(J379/I379))</f>
        <v>0.10543478260869567</v>
      </c>
      <c r="L379" s="208" t="str">
        <f>IF(K379="","",IF(K379&gt;=H379,"Yes","No"))</f>
        <v>Yes</v>
      </c>
      <c r="M379" s="218">
        <f>IF(OR(ISBLANK(I379),ISBLANK(J379)),"",IF(L379="No", "TJ status removed",IF(K379&gt;0.34, K379 *1.15, K379+0.05)))</f>
        <v>0.15543478260869567</v>
      </c>
      <c r="N379" s="109">
        <v>0.03</v>
      </c>
      <c r="O379" s="109">
        <v>95</v>
      </c>
      <c r="P379" s="109">
        <v>0.06</v>
      </c>
      <c r="Q379" s="109">
        <v>282</v>
      </c>
      <c r="R379" s="2"/>
    </row>
    <row r="380" spans="1:18" ht="15.75" customHeight="1">
      <c r="A380" s="2">
        <v>163</v>
      </c>
      <c r="B380" s="81" t="s">
        <v>270</v>
      </c>
      <c r="C380" s="81" t="s">
        <v>726</v>
      </c>
      <c r="D380" s="109" t="s">
        <v>727</v>
      </c>
      <c r="E380" s="128">
        <v>36</v>
      </c>
      <c r="F380" s="128">
        <v>1</v>
      </c>
      <c r="G380" s="150">
        <f>F380/E380</f>
        <v>2.7777777777777776E-2</v>
      </c>
      <c r="H380" s="177">
        <v>0.1</v>
      </c>
      <c r="I380" s="109">
        <v>37.700000000000003</v>
      </c>
      <c r="J380" s="109">
        <v>3.7</v>
      </c>
      <c r="K380" s="155">
        <f>IF(OR(ISBLANK(I380),ISBLANK(J380)),"",(J380/I380))</f>
        <v>9.8143236074270557E-2</v>
      </c>
      <c r="L380" s="208" t="str">
        <f>IF(K380="","",IF(K380&gt;=H380,"Yes","No"))</f>
        <v>No</v>
      </c>
      <c r="M380" s="218" t="str">
        <f>IF(OR(ISBLANK(I380),ISBLANK(J380)),"",IF(L380="No", "TJ status removed",IF(K380&gt;0.34, K380 *1.15, K380+0.05)))</f>
        <v>TJ status removed</v>
      </c>
      <c r="N380" s="109">
        <v>7.0000000000000007E-2</v>
      </c>
      <c r="O380" s="109">
        <v>54</v>
      </c>
      <c r="P380" s="109">
        <v>0.56000000000000005</v>
      </c>
      <c r="Q380" s="109">
        <v>166</v>
      </c>
      <c r="R380" s="2"/>
    </row>
    <row r="381" spans="1:18" ht="15.75" customHeight="1">
      <c r="A381" s="2">
        <v>11040</v>
      </c>
      <c r="B381" s="81" t="s">
        <v>270</v>
      </c>
      <c r="C381" s="81" t="s">
        <v>728</v>
      </c>
      <c r="D381" s="109" t="s">
        <v>729</v>
      </c>
      <c r="E381" s="128">
        <v>47</v>
      </c>
      <c r="F381" s="128">
        <v>9</v>
      </c>
      <c r="G381" s="150">
        <f>F381/E381</f>
        <v>0.19148936170212766</v>
      </c>
      <c r="H381" s="177">
        <v>0.24</v>
      </c>
      <c r="I381" s="109">
        <v>44</v>
      </c>
      <c r="J381" s="109">
        <v>14.700000000000001</v>
      </c>
      <c r="K381" s="155">
        <f>IF(OR(ISBLANK(I381),ISBLANK(J381)),"",(J381/I381))</f>
        <v>0.33409090909090911</v>
      </c>
      <c r="L381" s="208" t="str">
        <f>IF(K381="","",IF(K381&gt;=H381,"Yes","No"))</f>
        <v>Yes</v>
      </c>
      <c r="M381" s="218">
        <f>IF(OR(ISBLANK(I381),ISBLANK(J381)),"",IF(L381="No", "TJ status removed",IF(K381&gt;0.34, K381 *1.15, K381+0.05)))</f>
        <v>0.38409090909090909</v>
      </c>
      <c r="N381" s="109">
        <v>0.52</v>
      </c>
      <c r="O381" s="109">
        <v>50</v>
      </c>
      <c r="P381" s="109">
        <v>0.56000000000000005</v>
      </c>
      <c r="Q381" s="109">
        <v>268</v>
      </c>
      <c r="R381" s="2"/>
    </row>
    <row r="382" spans="1:18" ht="15.75" customHeight="1">
      <c r="A382" s="2">
        <v>228</v>
      </c>
      <c r="B382" s="81" t="s">
        <v>270</v>
      </c>
      <c r="C382" s="81" t="s">
        <v>730</v>
      </c>
      <c r="D382" s="109" t="s">
        <v>731</v>
      </c>
      <c r="E382" s="128">
        <v>9</v>
      </c>
      <c r="F382" s="128">
        <v>2</v>
      </c>
      <c r="G382" s="150">
        <f>F382/E382</f>
        <v>0.22222222222222221</v>
      </c>
      <c r="H382" s="177">
        <v>0.27</v>
      </c>
      <c r="I382" s="109">
        <v>8.3000000000000007</v>
      </c>
      <c r="J382" s="109">
        <v>3.7</v>
      </c>
      <c r="K382" s="155">
        <f>IF(OR(ISBLANK(I382),ISBLANK(J382)),"",(J382/I382))</f>
        <v>0.44578313253012047</v>
      </c>
      <c r="L382" s="208" t="str">
        <f>IF(K382="","",IF(K382&gt;=H382,"Yes","No"))</f>
        <v>Yes</v>
      </c>
      <c r="M382" s="218">
        <f>IF(OR(ISBLANK(I382),ISBLANK(J382)),"",IF(L382="No", "TJ status removed",IF(K382&gt;0.34, K382 *1.15, K382+0.05)))</f>
        <v>0.51265060240963856</v>
      </c>
      <c r="N382" s="109">
        <v>0</v>
      </c>
      <c r="O382" s="109">
        <v>199</v>
      </c>
      <c r="P382" s="109">
        <v>0</v>
      </c>
      <c r="Q382" s="109">
        <v>256</v>
      </c>
      <c r="R382" s="2"/>
    </row>
    <row r="383" spans="1:18" ht="15.75" customHeight="1">
      <c r="A383" s="2">
        <v>10602</v>
      </c>
      <c r="B383" s="81" t="s">
        <v>270</v>
      </c>
      <c r="C383" s="81" t="s">
        <v>732</v>
      </c>
      <c r="D383" s="109" t="s">
        <v>733</v>
      </c>
      <c r="E383" s="128">
        <v>32</v>
      </c>
      <c r="F383" s="128">
        <v>6</v>
      </c>
      <c r="G383" s="150">
        <f>F383/E383</f>
        <v>0.1875</v>
      </c>
      <c r="H383" s="177">
        <v>0.24</v>
      </c>
      <c r="I383" s="109">
        <v>33</v>
      </c>
      <c r="J383" s="109">
        <v>9.7000000000000011</v>
      </c>
      <c r="K383" s="155">
        <f>IF(OR(ISBLANK(I383),ISBLANK(J383)),"",(J383/I383))</f>
        <v>0.29393939393939394</v>
      </c>
      <c r="L383" s="208" t="str">
        <f>IF(K383="","",IF(K383&gt;=H383,"Yes","No"))</f>
        <v>Yes</v>
      </c>
      <c r="M383" s="218">
        <f>IF(OR(ISBLANK(I383),ISBLANK(J383)),"",IF(L383="No", "TJ status removed",IF(K383&gt;0.34, K383 *1.15, K383+0.05)))</f>
        <v>0.34393939393939393</v>
      </c>
      <c r="N383" s="109">
        <v>0.1</v>
      </c>
      <c r="O383" s="109">
        <v>164</v>
      </c>
      <c r="P383" s="109">
        <v>0.63</v>
      </c>
      <c r="Q383" s="109">
        <v>822</v>
      </c>
      <c r="R383" s="2"/>
    </row>
    <row r="384" spans="1:18" ht="15.75" customHeight="1">
      <c r="A384" s="2">
        <v>10290</v>
      </c>
      <c r="B384" s="81" t="s">
        <v>270</v>
      </c>
      <c r="C384" s="81" t="s">
        <v>734</v>
      </c>
      <c r="D384" s="109" t="s">
        <v>735</v>
      </c>
      <c r="E384" s="128">
        <v>26</v>
      </c>
      <c r="F384" s="128">
        <v>2</v>
      </c>
      <c r="G384" s="150">
        <f>F384/E384</f>
        <v>7.6923076923076927E-2</v>
      </c>
      <c r="H384" s="177">
        <v>0.14000000000000001</v>
      </c>
      <c r="I384" s="109">
        <v>27.700000000000003</v>
      </c>
      <c r="J384" s="109">
        <v>3</v>
      </c>
      <c r="K384" s="155">
        <f>IF(OR(ISBLANK(I384),ISBLANK(J384)),"",(J384/I384))</f>
        <v>0.10830324909747291</v>
      </c>
      <c r="L384" s="208" t="str">
        <f>IF(K384="","",IF(K384&gt;=H384,"Yes","No"))</f>
        <v>No</v>
      </c>
      <c r="M384" s="218" t="str">
        <f>IF(OR(ISBLANK(I384),ISBLANK(J384)),"",IF(L384="No", "TJ status removed",IF(K384&gt;0.34, K384 *1.15, K384+0.05)))</f>
        <v>TJ status removed</v>
      </c>
      <c r="N384" s="109">
        <v>0.03</v>
      </c>
      <c r="O384" s="109">
        <v>51</v>
      </c>
      <c r="P384" s="109">
        <v>0</v>
      </c>
      <c r="Q384" s="109">
        <v>333</v>
      </c>
      <c r="R384" s="2"/>
    </row>
    <row r="385" spans="1:18" ht="15.75" customHeight="1">
      <c r="A385" s="2">
        <v>10899</v>
      </c>
      <c r="B385" s="81" t="s">
        <v>270</v>
      </c>
      <c r="C385" s="81" t="s">
        <v>736</v>
      </c>
      <c r="D385" s="109" t="s">
        <v>737</v>
      </c>
      <c r="E385" s="128">
        <v>78</v>
      </c>
      <c r="F385" s="128">
        <v>20</v>
      </c>
      <c r="G385" s="150">
        <f>F385/E385</f>
        <v>0.25641025641025639</v>
      </c>
      <c r="H385" s="177">
        <v>0.34</v>
      </c>
      <c r="I385" s="109">
        <v>53.5</v>
      </c>
      <c r="J385" s="109">
        <v>15.3</v>
      </c>
      <c r="K385" s="155">
        <f>IF(OR(ISBLANK(I385),ISBLANK(J385)),"",(J385/I385))</f>
        <v>0.28598130841121494</v>
      </c>
      <c r="L385" s="208" t="str">
        <f>IF(K385="","",IF(K385&gt;=H385,"Yes","No"))</f>
        <v>No</v>
      </c>
      <c r="M385" s="218" t="str">
        <f>IF(OR(ISBLANK(I385),ISBLANK(J385)),"",IF(L385="No", "TJ status removed",IF(K385&gt;0.34, K385 *1.15, K385+0.05)))</f>
        <v>TJ status removed</v>
      </c>
      <c r="N385" s="109">
        <v>0.12</v>
      </c>
      <c r="O385" s="109">
        <v>159</v>
      </c>
      <c r="P385" s="109">
        <v>0.27</v>
      </c>
      <c r="Q385" s="109">
        <v>250</v>
      </c>
      <c r="R385" s="2"/>
    </row>
    <row r="386" spans="1:18" ht="15.75" customHeight="1">
      <c r="A386" s="2">
        <v>10533</v>
      </c>
      <c r="B386" s="81" t="s">
        <v>270</v>
      </c>
      <c r="C386" s="81" t="s">
        <v>738</v>
      </c>
      <c r="D386" s="109" t="s">
        <v>739</v>
      </c>
      <c r="E386" s="128">
        <v>81</v>
      </c>
      <c r="F386" s="128">
        <v>6</v>
      </c>
      <c r="G386" s="150">
        <f>F386/E386</f>
        <v>7.407407407407407E-2</v>
      </c>
      <c r="H386" s="177">
        <v>0.14000000000000001</v>
      </c>
      <c r="I386" s="109">
        <v>79.7</v>
      </c>
      <c r="J386" s="109">
        <v>10.3</v>
      </c>
      <c r="K386" s="155">
        <f>IF(OR(ISBLANK(I386),ISBLANK(J386)),"",(J386/I386))</f>
        <v>0.12923462986198245</v>
      </c>
      <c r="L386" s="208" t="str">
        <f>IF(K386="","",IF(K386&gt;=H386,"Yes","No"))</f>
        <v>No</v>
      </c>
      <c r="M386" s="218" t="str">
        <f>IF(OR(ISBLANK(I386),ISBLANK(J386)),"",IF(L386="No", "TJ status removed",IF(K386&gt;0.34, K386 *1.15, K386+0.05)))</f>
        <v>TJ status removed</v>
      </c>
      <c r="N386" s="109">
        <v>0.02</v>
      </c>
      <c r="O386" s="109">
        <v>44</v>
      </c>
      <c r="P386" s="109">
        <v>0.15</v>
      </c>
      <c r="Q386" s="109">
        <v>422</v>
      </c>
      <c r="R386" s="2"/>
    </row>
    <row r="387" spans="1:18" ht="15.75" customHeight="1">
      <c r="A387" s="2">
        <v>13165</v>
      </c>
      <c r="B387" s="81" t="s">
        <v>270</v>
      </c>
      <c r="C387" s="81" t="s">
        <v>740</v>
      </c>
      <c r="D387" s="109" t="s">
        <v>741</v>
      </c>
      <c r="E387" s="128">
        <v>41</v>
      </c>
      <c r="F387" s="128">
        <v>5</v>
      </c>
      <c r="G387" s="150">
        <f>F387/E387</f>
        <v>0.12195121951219512</v>
      </c>
      <c r="H387" s="177">
        <v>0.18</v>
      </c>
      <c r="I387" s="109">
        <v>43.300000000000004</v>
      </c>
      <c r="J387" s="109">
        <v>10.700000000000001</v>
      </c>
      <c r="K387" s="155">
        <f>IF(OR(ISBLANK(I387),ISBLANK(J387)),"",(J387/I387))</f>
        <v>0.24711316397228639</v>
      </c>
      <c r="L387" s="208" t="str">
        <f>IF(K387="","",IF(K387&gt;=H387,"Yes","No"))</f>
        <v>Yes</v>
      </c>
      <c r="M387" s="218">
        <f>IF(OR(ISBLANK(I387),ISBLANK(J387)),"",IF(L387="No", "TJ status removed",IF(K387&gt;0.34, K387 *1.15, K387+0.05)))</f>
        <v>0.29711316397228638</v>
      </c>
      <c r="N387" s="109">
        <v>0.06</v>
      </c>
      <c r="O387" s="109">
        <v>75</v>
      </c>
      <c r="P387" s="109">
        <v>7.0000000000000007E-2</v>
      </c>
      <c r="Q387" s="109">
        <v>615</v>
      </c>
      <c r="R387" s="2"/>
    </row>
    <row r="388" spans="1:18" ht="15.75" customHeight="1">
      <c r="A388" s="2">
        <v>39</v>
      </c>
      <c r="B388" s="81" t="s">
        <v>270</v>
      </c>
      <c r="C388" s="81" t="s">
        <v>742</v>
      </c>
      <c r="D388" s="109" t="s">
        <v>743</v>
      </c>
      <c r="E388" s="128">
        <v>38</v>
      </c>
      <c r="F388" s="128">
        <v>3</v>
      </c>
      <c r="G388" s="150">
        <f>F388/E388</f>
        <v>7.8947368421052627E-2</v>
      </c>
      <c r="H388" s="177">
        <v>0.13</v>
      </c>
      <c r="I388" s="109">
        <v>30.700000000000003</v>
      </c>
      <c r="J388" s="109">
        <v>7</v>
      </c>
      <c r="K388" s="155">
        <f>IF(OR(ISBLANK(I388),ISBLANK(J388)),"",(J388/I388))</f>
        <v>0.2280130293159609</v>
      </c>
      <c r="L388" s="208" t="str">
        <f>IF(K388="","",IF(K388&gt;=H388,"Yes","No"))</f>
        <v>Yes</v>
      </c>
      <c r="M388" s="218">
        <f>IF(OR(ISBLANK(I388),ISBLANK(J388)),"",IF(L388="No", "TJ status removed",IF(K388&gt;0.34, K388 *1.15, K388+0.05)))</f>
        <v>0.27801302931596089</v>
      </c>
      <c r="N388" s="109">
        <v>0.04</v>
      </c>
      <c r="O388" s="109">
        <v>71</v>
      </c>
      <c r="P388" s="109">
        <v>0</v>
      </c>
      <c r="Q388" s="109">
        <v>278</v>
      </c>
      <c r="R388" s="2"/>
    </row>
    <row r="389" spans="1:18" ht="15.75" customHeight="1">
      <c r="A389" s="2">
        <v>11306</v>
      </c>
      <c r="B389" s="81" t="s">
        <v>270</v>
      </c>
      <c r="C389" s="81" t="s">
        <v>744</v>
      </c>
      <c r="D389" s="109" t="s">
        <v>745</v>
      </c>
      <c r="E389" s="128">
        <v>14</v>
      </c>
      <c r="F389" s="128">
        <v>1</v>
      </c>
      <c r="G389" s="150">
        <f>F389/E389</f>
        <v>7.1428571428571425E-2</v>
      </c>
      <c r="H389" s="177">
        <v>0.17</v>
      </c>
      <c r="I389" s="109">
        <v>11.700000000000001</v>
      </c>
      <c r="J389" s="109">
        <v>2.3000000000000003</v>
      </c>
      <c r="K389" s="155">
        <f>IF(OR(ISBLANK(I389),ISBLANK(J389)),"",(J389/I389))</f>
        <v>0.19658119658119658</v>
      </c>
      <c r="L389" s="208" t="str">
        <f>IF(K389="","",IF(K389&gt;=H389,"Yes","No"))</f>
        <v>Yes</v>
      </c>
      <c r="M389" s="218">
        <f>IF(OR(ISBLANK(I389),ISBLANK(J389)),"",IF(L389="No", "TJ status removed",IF(K389&gt;0.34, K389 *1.15, K389+0.05)))</f>
        <v>0.24658119658119659</v>
      </c>
      <c r="N389" s="109">
        <v>0.67</v>
      </c>
      <c r="O389" s="109">
        <v>123</v>
      </c>
      <c r="P389" s="109">
        <v>0.25</v>
      </c>
      <c r="Q389" s="109">
        <v>400</v>
      </c>
      <c r="R389" s="2"/>
    </row>
    <row r="390" spans="1:18" ht="15.75" customHeight="1">
      <c r="A390" s="2">
        <v>13592</v>
      </c>
      <c r="B390" s="81" t="s">
        <v>270</v>
      </c>
      <c r="C390" s="81" t="s">
        <v>746</v>
      </c>
      <c r="D390" s="109" t="s">
        <v>747</v>
      </c>
      <c r="E390" s="128">
        <v>79</v>
      </c>
      <c r="F390" s="128">
        <v>13</v>
      </c>
      <c r="G390" s="150">
        <f>F390/E390</f>
        <v>0.16455696202531644</v>
      </c>
      <c r="H390" s="177">
        <v>0.22</v>
      </c>
      <c r="I390" s="109">
        <v>77.7</v>
      </c>
      <c r="J390" s="109">
        <v>29.3</v>
      </c>
      <c r="K390" s="155">
        <f>IF(OR(ISBLANK(I390),ISBLANK(J390)),"",(J390/I390))</f>
        <v>0.37709137709137708</v>
      </c>
      <c r="L390" s="208" t="str">
        <f>IF(K390="","",IF(K390&gt;=H390,"Yes","No"))</f>
        <v>Yes</v>
      </c>
      <c r="M390" s="218">
        <f>IF(OR(ISBLANK(I390),ISBLANK(J390)),"",IF(L390="No", "TJ status removed",IF(K390&gt;0.34, K390 *1.15, K390+0.05)))</f>
        <v>0.4336550836550836</v>
      </c>
      <c r="N390" s="109">
        <v>0.38</v>
      </c>
      <c r="O390" s="109">
        <v>125</v>
      </c>
      <c r="P390" s="109">
        <v>0.70000000000000007</v>
      </c>
      <c r="Q390" s="109">
        <v>187</v>
      </c>
      <c r="R390" s="2"/>
    </row>
    <row r="391" spans="1:18" ht="15.75" customHeight="1">
      <c r="A391" s="2">
        <v>10543</v>
      </c>
      <c r="B391" s="81" t="s">
        <v>270</v>
      </c>
      <c r="C391" s="81" t="s">
        <v>748</v>
      </c>
      <c r="D391" s="109" t="s">
        <v>749</v>
      </c>
      <c r="E391" s="128">
        <v>125</v>
      </c>
      <c r="F391" s="128">
        <v>28</v>
      </c>
      <c r="G391" s="150">
        <f>F391/E391</f>
        <v>0.224</v>
      </c>
      <c r="H391" s="177">
        <v>0.27</v>
      </c>
      <c r="I391" s="109">
        <v>126.5</v>
      </c>
      <c r="J391" s="109">
        <v>47.300000000000004</v>
      </c>
      <c r="K391" s="155">
        <f>IF(OR(ISBLANK(I391),ISBLANK(J391)),"",(J391/I391))</f>
        <v>0.37391304347826088</v>
      </c>
      <c r="L391" s="208" t="str">
        <f>IF(K391="","",IF(K391&gt;=H391,"Yes","No"))</f>
        <v>Yes</v>
      </c>
      <c r="M391" s="218">
        <f>IF(OR(ISBLANK(I391),ISBLANK(J391)),"",IF(L391="No", "TJ status removed",IF(K391&gt;0.34, K391 *1.15, K391+0.05)))</f>
        <v>0.43</v>
      </c>
      <c r="N391" s="109">
        <v>0.3</v>
      </c>
      <c r="O391" s="109">
        <v>53</v>
      </c>
      <c r="P391" s="109">
        <v>0.47000000000000003</v>
      </c>
      <c r="Q391" s="109">
        <v>103</v>
      </c>
      <c r="R391" s="2"/>
    </row>
    <row r="392" spans="1:18" ht="15.75" customHeight="1">
      <c r="A392" s="2">
        <v>42991</v>
      </c>
      <c r="B392" s="81" t="s">
        <v>270</v>
      </c>
      <c r="C392" s="81" t="s">
        <v>750</v>
      </c>
      <c r="D392" s="109" t="s">
        <v>751</v>
      </c>
      <c r="E392" s="128">
        <v>47</v>
      </c>
      <c r="F392" s="128">
        <v>5</v>
      </c>
      <c r="G392" s="150">
        <f>F392/E392</f>
        <v>0.10638297872340426</v>
      </c>
      <c r="H392" s="177">
        <v>0.17</v>
      </c>
      <c r="I392" s="109">
        <v>47.7</v>
      </c>
      <c r="J392" s="109">
        <v>7.7</v>
      </c>
      <c r="K392" s="155">
        <f>IF(OR(ISBLANK(I392),ISBLANK(J392)),"",(J392/I392))</f>
        <v>0.16142557651991613</v>
      </c>
      <c r="L392" s="208" t="str">
        <f>IF(K392="","",IF(K392&gt;=H392,"Yes","No"))</f>
        <v>No</v>
      </c>
      <c r="M392" s="218" t="str">
        <f>IF(OR(ISBLANK(I392),ISBLANK(J392)),"",IF(L392="No", "TJ status removed",IF(K392&gt;0.34, K392 *1.15, K392+0.05)))</f>
        <v>TJ status removed</v>
      </c>
      <c r="N392" s="109">
        <v>0.32</v>
      </c>
      <c r="O392" s="109">
        <v>215</v>
      </c>
      <c r="P392" s="109">
        <v>0.4</v>
      </c>
      <c r="Q392" s="109">
        <v>678</v>
      </c>
      <c r="R392" s="2"/>
    </row>
    <row r="393" spans="1:18" ht="15.75" customHeight="1">
      <c r="A393" s="2">
        <v>12136</v>
      </c>
      <c r="B393" s="81" t="s">
        <v>270</v>
      </c>
      <c r="C393" s="81" t="s">
        <v>752</v>
      </c>
      <c r="D393" s="109" t="s">
        <v>753</v>
      </c>
      <c r="E393" s="128">
        <v>70</v>
      </c>
      <c r="F393" s="128">
        <v>2</v>
      </c>
      <c r="G393" s="150">
        <f>F393/E393</f>
        <v>2.8571428571428571E-2</v>
      </c>
      <c r="H393" s="177">
        <v>0.12</v>
      </c>
      <c r="I393" s="109">
        <v>87.7</v>
      </c>
      <c r="J393" s="109">
        <v>5</v>
      </c>
      <c r="K393" s="155">
        <f>IF(OR(ISBLANK(I393),ISBLANK(J393)),"",(J393/I393))</f>
        <v>5.7012542759407064E-2</v>
      </c>
      <c r="L393" s="208" t="str">
        <f>IF(K393="","",IF(K393&gt;=H393,"Yes","No"))</f>
        <v>No</v>
      </c>
      <c r="M393" s="218" t="str">
        <f>IF(OR(ISBLANK(I393),ISBLANK(J393)),"",IF(L393="No", "TJ status removed",IF(K393&gt;0.34, K393 *1.15, K393+0.05)))</f>
        <v>TJ status removed</v>
      </c>
      <c r="N393" s="109">
        <v>0.47000000000000003</v>
      </c>
      <c r="O393" s="109">
        <v>87</v>
      </c>
      <c r="P393" s="109">
        <v>0.12</v>
      </c>
      <c r="Q393" s="109">
        <v>381</v>
      </c>
      <c r="R393" s="2"/>
    </row>
    <row r="394" spans="1:18" ht="15.75" customHeight="1">
      <c r="A394" s="2">
        <v>3</v>
      </c>
      <c r="B394" s="27" t="s">
        <v>754</v>
      </c>
      <c r="C394" s="85" t="s">
        <v>755</v>
      </c>
      <c r="D394" s="30" t="s">
        <v>756</v>
      </c>
      <c r="E394" s="31">
        <v>304</v>
      </c>
      <c r="F394" s="31">
        <v>13</v>
      </c>
      <c r="G394" s="32">
        <v>0.04</v>
      </c>
      <c r="H394" s="32">
        <v>0.12</v>
      </c>
      <c r="I394" s="33">
        <v>295</v>
      </c>
      <c r="J394" s="33">
        <v>16</v>
      </c>
      <c r="K394" s="34">
        <v>0.05</v>
      </c>
      <c r="L394" s="35" t="s">
        <v>31</v>
      </c>
      <c r="M394" s="36" t="s">
        <v>32</v>
      </c>
      <c r="N394" s="37">
        <v>1</v>
      </c>
      <c r="O394" s="37">
        <v>223</v>
      </c>
      <c r="P394" s="33">
        <v>1</v>
      </c>
      <c r="Q394" s="33">
        <v>684</v>
      </c>
      <c r="R394" s="2"/>
    </row>
    <row r="395" spans="1:18" ht="15.75" customHeight="1">
      <c r="A395" s="2">
        <v>13402</v>
      </c>
      <c r="B395" s="27" t="s">
        <v>754</v>
      </c>
      <c r="C395" s="85" t="s">
        <v>757</v>
      </c>
      <c r="D395" s="30" t="s">
        <v>758</v>
      </c>
      <c r="E395" s="31">
        <v>259</v>
      </c>
      <c r="F395" s="31">
        <v>15</v>
      </c>
      <c r="G395" s="32">
        <v>0.06</v>
      </c>
      <c r="H395" s="32">
        <v>0.12</v>
      </c>
      <c r="I395" s="33">
        <v>209</v>
      </c>
      <c r="J395" s="33">
        <v>16</v>
      </c>
      <c r="K395" s="34">
        <v>0.08</v>
      </c>
      <c r="L395" s="35" t="s">
        <v>31</v>
      </c>
      <c r="M395" s="36" t="s">
        <v>32</v>
      </c>
      <c r="N395" s="37">
        <v>1</v>
      </c>
      <c r="O395" s="37">
        <v>437</v>
      </c>
      <c r="P395" s="33">
        <v>2</v>
      </c>
      <c r="Q395" s="33">
        <v>1409</v>
      </c>
      <c r="R395" s="2"/>
    </row>
    <row r="396" spans="1:18" ht="15.75" customHeight="1">
      <c r="A396" s="2">
        <v>12022</v>
      </c>
      <c r="B396" s="27" t="s">
        <v>754</v>
      </c>
      <c r="C396" s="85" t="s">
        <v>759</v>
      </c>
      <c r="D396" s="30" t="s">
        <v>760</v>
      </c>
      <c r="E396" s="31">
        <v>208</v>
      </c>
      <c r="F396" s="31">
        <v>56</v>
      </c>
      <c r="G396" s="32">
        <v>0.27</v>
      </c>
      <c r="H396" s="32">
        <v>0.32</v>
      </c>
      <c r="I396" s="33">
        <v>122</v>
      </c>
      <c r="J396" s="33">
        <v>33</v>
      </c>
      <c r="K396" s="34">
        <v>0.27</v>
      </c>
      <c r="L396" s="35" t="s">
        <v>31</v>
      </c>
      <c r="M396" s="36" t="s">
        <v>32</v>
      </c>
      <c r="N396" s="37">
        <v>2</v>
      </c>
      <c r="O396" s="37">
        <v>561</v>
      </c>
      <c r="P396" s="33">
        <v>2</v>
      </c>
      <c r="Q396" s="33">
        <v>1759</v>
      </c>
      <c r="R396" s="2"/>
    </row>
    <row r="397" spans="1:18" ht="15.75" customHeight="1">
      <c r="A397" s="2">
        <v>701</v>
      </c>
      <c r="B397" s="27" t="s">
        <v>754</v>
      </c>
      <c r="C397" s="85" t="s">
        <v>761</v>
      </c>
      <c r="D397" s="30" t="s">
        <v>762</v>
      </c>
      <c r="E397" s="31">
        <v>398</v>
      </c>
      <c r="F397" s="31">
        <v>37</v>
      </c>
      <c r="G397" s="32">
        <v>0.09</v>
      </c>
      <c r="H397" s="32">
        <v>0.16</v>
      </c>
      <c r="I397" s="33">
        <v>327</v>
      </c>
      <c r="J397" s="33">
        <v>51</v>
      </c>
      <c r="K397" s="34">
        <v>0.16</v>
      </c>
      <c r="L397" s="35" t="s">
        <v>31</v>
      </c>
      <c r="M397" s="36" t="s">
        <v>32</v>
      </c>
      <c r="N397" s="37">
        <v>2</v>
      </c>
      <c r="O397" s="37">
        <v>497</v>
      </c>
      <c r="P397" s="33">
        <v>2</v>
      </c>
      <c r="Q397" s="33">
        <v>1233</v>
      </c>
      <c r="R397" s="2"/>
    </row>
    <row r="398" spans="1:18" ht="15.75" customHeight="1">
      <c r="A398" s="2">
        <v>10436</v>
      </c>
      <c r="B398" s="27" t="s">
        <v>754</v>
      </c>
      <c r="C398" s="85" t="s">
        <v>763</v>
      </c>
      <c r="D398" s="30" t="s">
        <v>764</v>
      </c>
      <c r="E398" s="33">
        <v>150</v>
      </c>
      <c r="F398" s="33">
        <v>25</v>
      </c>
      <c r="G398" s="42">
        <v>0.17</v>
      </c>
      <c r="H398" s="42">
        <v>0.22</v>
      </c>
      <c r="I398" s="33">
        <v>135</v>
      </c>
      <c r="J398" s="33">
        <v>30</v>
      </c>
      <c r="K398" s="34">
        <v>0.22</v>
      </c>
      <c r="L398" s="35" t="s">
        <v>25</v>
      </c>
      <c r="M398" s="39">
        <v>0.27</v>
      </c>
      <c r="N398" s="37">
        <v>1</v>
      </c>
      <c r="O398" s="37">
        <v>305</v>
      </c>
      <c r="P398" s="33">
        <v>1</v>
      </c>
      <c r="Q398" s="33">
        <v>1427</v>
      </c>
      <c r="R398" s="2"/>
    </row>
    <row r="399" spans="1:18" ht="15.75" customHeight="1">
      <c r="A399" s="2">
        <v>10531</v>
      </c>
      <c r="B399" s="27" t="s">
        <v>754</v>
      </c>
      <c r="C399" s="85" t="s">
        <v>765</v>
      </c>
      <c r="D399" s="30" t="s">
        <v>766</v>
      </c>
      <c r="E399" s="31">
        <v>351</v>
      </c>
      <c r="F399" s="31">
        <v>14</v>
      </c>
      <c r="G399" s="32">
        <v>0.04</v>
      </c>
      <c r="H399" s="32">
        <v>0.12</v>
      </c>
      <c r="I399" s="33">
        <v>256</v>
      </c>
      <c r="J399" s="33">
        <v>31</v>
      </c>
      <c r="K399" s="34">
        <v>0.12</v>
      </c>
      <c r="L399" s="35" t="s">
        <v>25</v>
      </c>
      <c r="M399" s="39">
        <v>0.17</v>
      </c>
      <c r="N399" s="37">
        <v>2</v>
      </c>
      <c r="O399" s="37">
        <v>401</v>
      </c>
      <c r="P399" s="33">
        <v>2</v>
      </c>
      <c r="Q399" s="33">
        <v>1603</v>
      </c>
      <c r="R399" s="2"/>
    </row>
    <row r="400" spans="1:18" ht="15.75" customHeight="1">
      <c r="A400" s="2">
        <v>10237</v>
      </c>
      <c r="B400" s="27" t="s">
        <v>754</v>
      </c>
      <c r="C400" s="85" t="s">
        <v>767</v>
      </c>
      <c r="D400" s="30" t="s">
        <v>768</v>
      </c>
      <c r="E400" s="31">
        <v>777</v>
      </c>
      <c r="F400" s="31">
        <v>41</v>
      </c>
      <c r="G400" s="38">
        <v>0.05</v>
      </c>
      <c r="H400" s="32">
        <v>0.11</v>
      </c>
      <c r="I400" s="33">
        <v>940</v>
      </c>
      <c r="J400" s="33">
        <v>43</v>
      </c>
      <c r="K400" s="34">
        <v>0.05</v>
      </c>
      <c r="L400" s="35" t="s">
        <v>31</v>
      </c>
      <c r="M400" s="36" t="s">
        <v>32</v>
      </c>
      <c r="N400" s="37">
        <v>3</v>
      </c>
      <c r="O400" s="37">
        <v>476</v>
      </c>
      <c r="P400" s="33">
        <v>4</v>
      </c>
      <c r="Q400" s="33">
        <v>1120</v>
      </c>
      <c r="R400" s="2"/>
    </row>
    <row r="401" spans="1:18" ht="15.75" customHeight="1">
      <c r="A401" s="2">
        <v>42990</v>
      </c>
      <c r="B401" s="27" t="s">
        <v>754</v>
      </c>
      <c r="C401" s="85" t="s">
        <v>769</v>
      </c>
      <c r="D401" s="30" t="s">
        <v>770</v>
      </c>
      <c r="E401" s="33">
        <v>194</v>
      </c>
      <c r="F401" s="33">
        <v>6</v>
      </c>
      <c r="G401" s="42">
        <v>0.03</v>
      </c>
      <c r="H401" s="42">
        <v>0.12</v>
      </c>
      <c r="I401" s="33">
        <v>246</v>
      </c>
      <c r="J401" s="33">
        <v>19</v>
      </c>
      <c r="K401" s="34">
        <v>0.08</v>
      </c>
      <c r="L401" s="35" t="s">
        <v>31</v>
      </c>
      <c r="M401" s="36" t="s">
        <v>32</v>
      </c>
      <c r="N401" s="37">
        <v>1</v>
      </c>
      <c r="O401" s="37">
        <v>300</v>
      </c>
      <c r="P401" s="33">
        <v>2</v>
      </c>
      <c r="Q401" s="33">
        <v>832</v>
      </c>
      <c r="R401" s="2"/>
    </row>
    <row r="402" spans="1:18" ht="15.75" customHeight="1">
      <c r="A402" s="2">
        <v>13178</v>
      </c>
      <c r="B402" s="27" t="s">
        <v>754</v>
      </c>
      <c r="C402" s="85" t="s">
        <v>771</v>
      </c>
      <c r="D402" s="30" t="s">
        <v>772</v>
      </c>
      <c r="E402" s="31">
        <v>104</v>
      </c>
      <c r="F402" s="31">
        <v>13</v>
      </c>
      <c r="G402" s="32">
        <v>0.13</v>
      </c>
      <c r="H402" s="32">
        <v>0.18</v>
      </c>
      <c r="I402" s="33">
        <v>98</v>
      </c>
      <c r="J402" s="33">
        <v>22</v>
      </c>
      <c r="K402" s="34">
        <v>0.22</v>
      </c>
      <c r="L402" s="35" t="s">
        <v>25</v>
      </c>
      <c r="M402" s="39">
        <v>0.27</v>
      </c>
      <c r="N402" s="37">
        <v>2</v>
      </c>
      <c r="O402" s="37">
        <v>564</v>
      </c>
      <c r="P402" s="33">
        <v>9</v>
      </c>
      <c r="Q402" s="33">
        <v>1437</v>
      </c>
      <c r="R402" s="2"/>
    </row>
    <row r="403" spans="1:18" ht="15.75" customHeight="1">
      <c r="A403" s="2">
        <v>11547</v>
      </c>
      <c r="B403" s="27" t="s">
        <v>754</v>
      </c>
      <c r="C403" s="85" t="s">
        <v>773</v>
      </c>
      <c r="D403" s="30" t="s">
        <v>774</v>
      </c>
      <c r="E403" s="31">
        <v>445</v>
      </c>
      <c r="F403" s="31">
        <v>60</v>
      </c>
      <c r="G403" s="32">
        <v>0.13</v>
      </c>
      <c r="H403" s="32">
        <v>0.18</v>
      </c>
      <c r="I403" s="33">
        <v>358</v>
      </c>
      <c r="J403" s="33">
        <v>70</v>
      </c>
      <c r="K403" s="34">
        <v>0.2</v>
      </c>
      <c r="L403" s="35" t="s">
        <v>25</v>
      </c>
      <c r="M403" s="39">
        <v>0.25</v>
      </c>
      <c r="N403" s="37">
        <v>2</v>
      </c>
      <c r="O403" s="37">
        <v>514</v>
      </c>
      <c r="P403" s="33">
        <v>2</v>
      </c>
      <c r="Q403" s="33">
        <v>1632</v>
      </c>
      <c r="R403" s="2"/>
    </row>
    <row r="404" spans="1:18" ht="15.75" customHeight="1">
      <c r="A404" s="2">
        <v>40328</v>
      </c>
      <c r="B404" s="27" t="s">
        <v>754</v>
      </c>
      <c r="C404" s="85" t="s">
        <v>775</v>
      </c>
      <c r="D404" s="30" t="s">
        <v>776</v>
      </c>
      <c r="E404" s="31">
        <v>383</v>
      </c>
      <c r="F404" s="31">
        <v>15</v>
      </c>
      <c r="G404" s="32">
        <v>0.04</v>
      </c>
      <c r="H404" s="32">
        <v>0.12</v>
      </c>
      <c r="I404" s="33">
        <v>283</v>
      </c>
      <c r="J404" s="33">
        <v>20</v>
      </c>
      <c r="K404" s="34">
        <v>7.0000000000000007E-2</v>
      </c>
      <c r="L404" s="35" t="s">
        <v>31</v>
      </c>
      <c r="M404" s="36" t="s">
        <v>32</v>
      </c>
      <c r="N404" s="37">
        <v>2</v>
      </c>
      <c r="O404" s="37">
        <v>426</v>
      </c>
      <c r="P404" s="33">
        <v>1</v>
      </c>
      <c r="Q404" s="33">
        <v>793</v>
      </c>
      <c r="R404" s="2"/>
    </row>
    <row r="405" spans="1:18" ht="15.75" customHeight="1">
      <c r="A405" s="2">
        <v>10018</v>
      </c>
      <c r="B405" s="27" t="s">
        <v>754</v>
      </c>
      <c r="C405" s="85" t="s">
        <v>777</v>
      </c>
      <c r="D405" s="30" t="s">
        <v>778</v>
      </c>
      <c r="E405" s="31">
        <v>194</v>
      </c>
      <c r="F405" s="31">
        <v>19</v>
      </c>
      <c r="G405" s="32">
        <v>0.1</v>
      </c>
      <c r="H405" s="32">
        <v>0.15</v>
      </c>
      <c r="I405" s="33">
        <v>174</v>
      </c>
      <c r="J405" s="33">
        <v>38</v>
      </c>
      <c r="K405" s="34">
        <v>0.22</v>
      </c>
      <c r="L405" s="35" t="s">
        <v>25</v>
      </c>
      <c r="M405" s="39">
        <v>0.27</v>
      </c>
      <c r="N405" s="37">
        <v>1</v>
      </c>
      <c r="O405" s="37">
        <v>311</v>
      </c>
      <c r="P405" s="33">
        <v>1</v>
      </c>
      <c r="Q405" s="33">
        <v>832</v>
      </c>
      <c r="R405" s="2"/>
    </row>
    <row r="406" spans="1:18" ht="15.75" customHeight="1">
      <c r="A406" s="2">
        <v>10936</v>
      </c>
      <c r="B406" s="27" t="s">
        <v>754</v>
      </c>
      <c r="C406" s="85" t="s">
        <v>779</v>
      </c>
      <c r="D406" s="30" t="s">
        <v>780</v>
      </c>
      <c r="E406" s="33">
        <v>104</v>
      </c>
      <c r="F406" s="33">
        <v>6</v>
      </c>
      <c r="G406" s="42">
        <v>0.06</v>
      </c>
      <c r="H406" s="42">
        <v>0.11</v>
      </c>
      <c r="I406" s="33">
        <v>94</v>
      </c>
      <c r="J406" s="33">
        <v>4</v>
      </c>
      <c r="K406" s="34">
        <v>0.04</v>
      </c>
      <c r="L406" s="35" t="s">
        <v>31</v>
      </c>
      <c r="M406" s="36" t="s">
        <v>32</v>
      </c>
      <c r="N406" s="37">
        <v>1</v>
      </c>
      <c r="O406" s="37">
        <v>699</v>
      </c>
      <c r="P406" s="33">
        <v>1</v>
      </c>
      <c r="Q406" s="33">
        <v>1241</v>
      </c>
      <c r="R406" s="2"/>
    </row>
    <row r="407" spans="1:18" ht="15.75" customHeight="1">
      <c r="A407" s="2">
        <v>42001</v>
      </c>
      <c r="B407" s="27" t="s">
        <v>754</v>
      </c>
      <c r="C407" s="85" t="s">
        <v>781</v>
      </c>
      <c r="D407" s="30" t="s">
        <v>782</v>
      </c>
      <c r="E407" s="31">
        <v>148</v>
      </c>
      <c r="F407" s="31">
        <v>11</v>
      </c>
      <c r="G407" s="32">
        <v>7.0000000000000007E-2</v>
      </c>
      <c r="H407" s="32">
        <v>0.15</v>
      </c>
      <c r="I407" s="33">
        <v>132</v>
      </c>
      <c r="J407" s="33">
        <v>16</v>
      </c>
      <c r="K407" s="34">
        <v>0.12</v>
      </c>
      <c r="L407" s="35" t="s">
        <v>31</v>
      </c>
      <c r="M407" s="36" t="s">
        <v>32</v>
      </c>
      <c r="N407" s="37">
        <v>1</v>
      </c>
      <c r="O407" s="37">
        <v>242</v>
      </c>
      <c r="P407" s="33">
        <v>3</v>
      </c>
      <c r="Q407" s="33">
        <v>1102</v>
      </c>
      <c r="R407" s="2"/>
    </row>
    <row r="408" spans="1:18" ht="15.75" customHeight="1">
      <c r="A408" s="2">
        <v>42865</v>
      </c>
      <c r="B408" s="27" t="s">
        <v>754</v>
      </c>
      <c r="C408" s="85" t="s">
        <v>783</v>
      </c>
      <c r="D408" s="30" t="s">
        <v>784</v>
      </c>
      <c r="E408" s="31">
        <v>44</v>
      </c>
      <c r="F408" s="31">
        <v>10</v>
      </c>
      <c r="G408" s="32">
        <v>0.23</v>
      </c>
      <c r="H408" s="32">
        <v>0.28000000000000003</v>
      </c>
      <c r="I408" s="33">
        <v>50</v>
      </c>
      <c r="J408" s="33">
        <v>8</v>
      </c>
      <c r="K408" s="34">
        <v>0.16</v>
      </c>
      <c r="L408" s="35" t="s">
        <v>31</v>
      </c>
      <c r="M408" s="36" t="s">
        <v>32</v>
      </c>
      <c r="N408" s="37">
        <v>1</v>
      </c>
      <c r="O408" s="37">
        <v>306</v>
      </c>
      <c r="P408" s="33">
        <v>1</v>
      </c>
      <c r="Q408" s="33">
        <v>821</v>
      </c>
      <c r="R408" s="2"/>
    </row>
    <row r="409" spans="1:18" ht="15.75" customHeight="1">
      <c r="A409" s="2">
        <v>10687</v>
      </c>
      <c r="B409" s="27" t="s">
        <v>754</v>
      </c>
      <c r="C409" s="85" t="s">
        <v>785</v>
      </c>
      <c r="D409" s="30" t="s">
        <v>786</v>
      </c>
      <c r="E409" s="31">
        <v>119</v>
      </c>
      <c r="F409" s="31">
        <v>8</v>
      </c>
      <c r="G409" s="32">
        <v>7.0000000000000007E-2</v>
      </c>
      <c r="H409" s="32">
        <v>0.12</v>
      </c>
      <c r="I409" s="33">
        <v>106</v>
      </c>
      <c r="J409" s="33">
        <v>3</v>
      </c>
      <c r="K409" s="34">
        <v>0.03</v>
      </c>
      <c r="L409" s="35" t="s">
        <v>31</v>
      </c>
      <c r="M409" s="36" t="s">
        <v>32</v>
      </c>
      <c r="N409" s="37">
        <v>1</v>
      </c>
      <c r="O409" s="37">
        <v>244</v>
      </c>
      <c r="P409" s="33">
        <v>0</v>
      </c>
      <c r="Q409" s="33">
        <v>626</v>
      </c>
      <c r="R409" s="2"/>
    </row>
    <row r="410" spans="1:18" ht="15.75" customHeight="1">
      <c r="A410" s="2">
        <v>10516</v>
      </c>
      <c r="B410" s="27" t="s">
        <v>754</v>
      </c>
      <c r="C410" s="85" t="s">
        <v>787</v>
      </c>
      <c r="D410" s="30" t="s">
        <v>788</v>
      </c>
      <c r="E410" s="31">
        <v>99</v>
      </c>
      <c r="F410" s="31">
        <v>14</v>
      </c>
      <c r="G410" s="32">
        <v>0.14000000000000001</v>
      </c>
      <c r="H410" s="32">
        <v>0.19</v>
      </c>
      <c r="I410" s="33">
        <v>64</v>
      </c>
      <c r="J410" s="33">
        <v>7</v>
      </c>
      <c r="K410" s="34">
        <v>0.11</v>
      </c>
      <c r="L410" s="35" t="s">
        <v>31</v>
      </c>
      <c r="M410" s="36" t="s">
        <v>32</v>
      </c>
      <c r="N410" s="37">
        <v>1</v>
      </c>
      <c r="O410" s="37">
        <v>337</v>
      </c>
      <c r="P410" s="33">
        <v>2</v>
      </c>
      <c r="Q410" s="33">
        <v>1097</v>
      </c>
      <c r="R410" s="43" t="s">
        <v>789</v>
      </c>
    </row>
    <row r="411" spans="1:18" ht="15.75" customHeight="1">
      <c r="A411" s="2">
        <v>265</v>
      </c>
      <c r="B411" s="27" t="s">
        <v>754</v>
      </c>
      <c r="C411" s="85" t="s">
        <v>790</v>
      </c>
      <c r="D411" s="30" t="s">
        <v>791</v>
      </c>
      <c r="E411" s="31">
        <v>161</v>
      </c>
      <c r="F411" s="31">
        <v>14</v>
      </c>
      <c r="G411" s="32">
        <v>0.09</v>
      </c>
      <c r="H411" s="32">
        <v>0.14000000000000001</v>
      </c>
      <c r="I411" s="33">
        <v>160</v>
      </c>
      <c r="J411" s="33">
        <v>21</v>
      </c>
      <c r="K411" s="34">
        <v>0.13</v>
      </c>
      <c r="L411" s="35" t="s">
        <v>31</v>
      </c>
      <c r="M411" s="36" t="s">
        <v>32</v>
      </c>
      <c r="N411" s="37">
        <v>2</v>
      </c>
      <c r="O411" s="37">
        <v>376</v>
      </c>
      <c r="P411" s="33">
        <v>1</v>
      </c>
      <c r="Q411" s="33">
        <v>828</v>
      </c>
      <c r="R411" s="2"/>
    </row>
    <row r="412" spans="1:18" ht="15.75" customHeight="1">
      <c r="A412" s="2">
        <v>10548</v>
      </c>
      <c r="B412" s="27" t="s">
        <v>754</v>
      </c>
      <c r="C412" s="85" t="s">
        <v>792</v>
      </c>
      <c r="D412" s="30" t="s">
        <v>793</v>
      </c>
      <c r="E412" s="31">
        <v>110</v>
      </c>
      <c r="F412" s="31">
        <v>5</v>
      </c>
      <c r="G412" s="32">
        <v>0.05</v>
      </c>
      <c r="H412" s="32">
        <v>0.15</v>
      </c>
      <c r="I412" s="33">
        <v>81</v>
      </c>
      <c r="J412" s="33">
        <v>8</v>
      </c>
      <c r="K412" s="34">
        <v>0.1</v>
      </c>
      <c r="L412" s="35" t="s">
        <v>31</v>
      </c>
      <c r="M412" s="36" t="s">
        <v>32</v>
      </c>
      <c r="N412" s="37">
        <v>1</v>
      </c>
      <c r="O412" s="37">
        <v>325</v>
      </c>
      <c r="P412" s="33">
        <v>1</v>
      </c>
      <c r="Q412" s="33">
        <v>847</v>
      </c>
      <c r="R412" s="2"/>
    </row>
    <row r="413" spans="1:18" ht="15.75" customHeight="1">
      <c r="A413" s="2">
        <v>10980</v>
      </c>
      <c r="B413" s="27" t="s">
        <v>754</v>
      </c>
      <c r="C413" s="85" t="s">
        <v>794</v>
      </c>
      <c r="D413" s="30" t="s">
        <v>795</v>
      </c>
      <c r="E413" s="31">
        <v>450</v>
      </c>
      <c r="F413" s="31">
        <v>21</v>
      </c>
      <c r="G413" s="32">
        <v>0.05</v>
      </c>
      <c r="H413" s="32">
        <v>0.13</v>
      </c>
      <c r="I413" s="33">
        <v>316</v>
      </c>
      <c r="J413" s="33">
        <v>22</v>
      </c>
      <c r="K413" s="34">
        <v>7.0000000000000007E-2</v>
      </c>
      <c r="L413" s="35" t="s">
        <v>31</v>
      </c>
      <c r="M413" s="36" t="s">
        <v>32</v>
      </c>
      <c r="N413" s="37">
        <v>1</v>
      </c>
      <c r="O413" s="37">
        <v>242</v>
      </c>
      <c r="P413" s="33">
        <v>0</v>
      </c>
      <c r="Q413" s="33">
        <v>813</v>
      </c>
      <c r="R413" s="2"/>
    </row>
    <row r="414" spans="1:18" ht="15.75" customHeight="1">
      <c r="A414" s="2">
        <v>10071</v>
      </c>
      <c r="B414" s="27" t="s">
        <v>754</v>
      </c>
      <c r="C414" s="85" t="s">
        <v>796</v>
      </c>
      <c r="D414" s="30" t="s">
        <v>797</v>
      </c>
      <c r="E414" s="33">
        <v>84</v>
      </c>
      <c r="F414" s="33">
        <v>0</v>
      </c>
      <c r="G414" s="42">
        <v>0</v>
      </c>
      <c r="H414" s="42">
        <v>0.11</v>
      </c>
      <c r="I414" s="33">
        <v>101</v>
      </c>
      <c r="J414" s="33">
        <v>8</v>
      </c>
      <c r="K414" s="34">
        <v>0.08</v>
      </c>
      <c r="L414" s="35" t="s">
        <v>31</v>
      </c>
      <c r="M414" s="36" t="s">
        <v>32</v>
      </c>
      <c r="N414" s="37">
        <v>2</v>
      </c>
      <c r="O414" s="37">
        <v>584</v>
      </c>
      <c r="P414" s="33">
        <v>2</v>
      </c>
      <c r="Q414" s="33">
        <v>1540</v>
      </c>
      <c r="R414" s="2"/>
    </row>
    <row r="415" spans="1:18" ht="15.75" customHeight="1">
      <c r="A415" s="2">
        <v>209</v>
      </c>
      <c r="B415" s="27" t="s">
        <v>754</v>
      </c>
      <c r="C415" s="85" t="s">
        <v>798</v>
      </c>
      <c r="D415" s="30" t="s">
        <v>799</v>
      </c>
      <c r="E415" s="33">
        <v>10</v>
      </c>
      <c r="F415" s="33">
        <v>0</v>
      </c>
      <c r="G415" s="42">
        <v>0</v>
      </c>
      <c r="H415" s="42">
        <v>0.12</v>
      </c>
      <c r="I415" s="33">
        <v>1234</v>
      </c>
      <c r="J415" s="33">
        <v>73</v>
      </c>
      <c r="K415" s="34">
        <v>0.06</v>
      </c>
      <c r="L415" s="35" t="s">
        <v>31</v>
      </c>
      <c r="M415" s="36" t="s">
        <v>32</v>
      </c>
      <c r="N415" s="37">
        <v>1</v>
      </c>
      <c r="O415" s="37">
        <v>273</v>
      </c>
      <c r="P415" s="33">
        <v>1</v>
      </c>
      <c r="Q415" s="33">
        <v>626</v>
      </c>
      <c r="R415" s="2"/>
    </row>
    <row r="416" spans="1:18" ht="15.75" customHeight="1">
      <c r="A416" s="2">
        <v>11205</v>
      </c>
      <c r="B416" s="27" t="s">
        <v>754</v>
      </c>
      <c r="C416" s="85" t="s">
        <v>800</v>
      </c>
      <c r="D416" s="30" t="s">
        <v>801</v>
      </c>
      <c r="E416" s="31">
        <v>265</v>
      </c>
      <c r="F416" s="31">
        <v>14</v>
      </c>
      <c r="G416" s="32">
        <v>0.05</v>
      </c>
      <c r="H416" s="32">
        <v>0.13</v>
      </c>
      <c r="I416" s="33">
        <v>210</v>
      </c>
      <c r="J416" s="33">
        <v>14</v>
      </c>
      <c r="K416" s="34">
        <v>7.0000000000000007E-2</v>
      </c>
      <c r="L416" s="35" t="s">
        <v>31</v>
      </c>
      <c r="M416" s="36" t="s">
        <v>32</v>
      </c>
      <c r="N416" s="37">
        <v>2</v>
      </c>
      <c r="O416" s="37">
        <v>456</v>
      </c>
      <c r="P416" s="33">
        <v>3</v>
      </c>
      <c r="Q416" s="33">
        <v>1265</v>
      </c>
      <c r="R416" s="2"/>
    </row>
    <row r="417" spans="1:18" ht="15.75" customHeight="1">
      <c r="A417" s="2">
        <v>535</v>
      </c>
      <c r="B417" s="27" t="s">
        <v>754</v>
      </c>
      <c r="C417" s="85" t="s">
        <v>802</v>
      </c>
      <c r="D417" s="30" t="s">
        <v>803</v>
      </c>
      <c r="E417" s="31">
        <v>197</v>
      </c>
      <c r="F417" s="40">
        <v>14</v>
      </c>
      <c r="G417" s="32">
        <v>7.0000000000000007E-2</v>
      </c>
      <c r="H417" s="32">
        <v>0.13</v>
      </c>
      <c r="I417" s="33">
        <v>210</v>
      </c>
      <c r="J417" s="33">
        <v>9</v>
      </c>
      <c r="K417" s="34">
        <v>0.04</v>
      </c>
      <c r="L417" s="35" t="s">
        <v>31</v>
      </c>
      <c r="M417" s="36" t="s">
        <v>32</v>
      </c>
      <c r="N417" s="37">
        <v>2</v>
      </c>
      <c r="O417" s="37">
        <v>367</v>
      </c>
      <c r="P417" s="33">
        <v>2</v>
      </c>
      <c r="Q417" s="33">
        <v>697</v>
      </c>
      <c r="R417" s="2"/>
    </row>
    <row r="418" spans="1:18" ht="15.75" customHeight="1">
      <c r="A418" s="2">
        <v>10633</v>
      </c>
      <c r="B418" s="27" t="s">
        <v>754</v>
      </c>
      <c r="C418" s="85" t="s">
        <v>804</v>
      </c>
      <c r="D418" s="30" t="s">
        <v>805</v>
      </c>
      <c r="E418" s="31">
        <v>131</v>
      </c>
      <c r="F418" s="31">
        <v>24</v>
      </c>
      <c r="G418" s="32">
        <v>0.18</v>
      </c>
      <c r="H418" s="32">
        <v>0.23</v>
      </c>
      <c r="I418" s="33">
        <v>119</v>
      </c>
      <c r="J418" s="33">
        <v>27</v>
      </c>
      <c r="K418" s="34">
        <v>0.23</v>
      </c>
      <c r="L418" s="35" t="s">
        <v>31</v>
      </c>
      <c r="M418" s="36" t="s">
        <v>32</v>
      </c>
      <c r="N418" s="37">
        <v>4</v>
      </c>
      <c r="O418" s="37">
        <v>929</v>
      </c>
      <c r="P418" s="33">
        <v>5</v>
      </c>
      <c r="Q418" s="33">
        <v>3450</v>
      </c>
      <c r="R418" s="2"/>
    </row>
    <row r="419" spans="1:18" ht="15.75" customHeight="1">
      <c r="A419" s="2">
        <v>10048</v>
      </c>
      <c r="B419" s="27" t="s">
        <v>754</v>
      </c>
      <c r="C419" s="85" t="s">
        <v>806</v>
      </c>
      <c r="D419" s="30" t="s">
        <v>807</v>
      </c>
      <c r="E419" s="31">
        <v>90</v>
      </c>
      <c r="F419" s="31">
        <v>12</v>
      </c>
      <c r="G419" s="32">
        <v>0.13</v>
      </c>
      <c r="H419" s="32">
        <v>0.18</v>
      </c>
      <c r="I419" s="33">
        <v>87</v>
      </c>
      <c r="J419" s="33">
        <v>16</v>
      </c>
      <c r="K419" s="34">
        <v>0.18</v>
      </c>
      <c r="L419" s="35" t="s">
        <v>25</v>
      </c>
      <c r="M419" s="39">
        <v>0.23</v>
      </c>
      <c r="N419" s="37">
        <v>3</v>
      </c>
      <c r="O419" s="37">
        <v>392</v>
      </c>
      <c r="P419" s="33">
        <v>4</v>
      </c>
      <c r="Q419" s="33">
        <v>1585</v>
      </c>
      <c r="R419" s="2"/>
    </row>
    <row r="420" spans="1:18" ht="15.75" customHeight="1">
      <c r="A420" s="2">
        <v>11165</v>
      </c>
      <c r="B420" s="27" t="s">
        <v>754</v>
      </c>
      <c r="C420" s="85" t="s">
        <v>808</v>
      </c>
      <c r="D420" s="30" t="s">
        <v>809</v>
      </c>
      <c r="E420" s="33">
        <v>548</v>
      </c>
      <c r="F420" s="33">
        <v>24</v>
      </c>
      <c r="G420" s="42">
        <v>0.04</v>
      </c>
      <c r="H420" s="42">
        <v>0.14000000000000001</v>
      </c>
      <c r="I420" s="33">
        <v>446</v>
      </c>
      <c r="J420" s="33">
        <v>32</v>
      </c>
      <c r="K420" s="34">
        <v>7.0000000000000007E-2</v>
      </c>
      <c r="L420" s="35" t="s">
        <v>31</v>
      </c>
      <c r="M420" s="36" t="s">
        <v>32</v>
      </c>
      <c r="N420" s="37">
        <v>5</v>
      </c>
      <c r="O420" s="37">
        <v>1414</v>
      </c>
      <c r="P420" s="33">
        <v>4</v>
      </c>
      <c r="Q420" s="33">
        <v>2326</v>
      </c>
      <c r="R420" s="2"/>
    </row>
    <row r="421" spans="1:18" ht="15.75" customHeight="1">
      <c r="A421" s="2">
        <v>11017</v>
      </c>
      <c r="B421" s="27" t="s">
        <v>754</v>
      </c>
      <c r="C421" s="85" t="s">
        <v>810</v>
      </c>
      <c r="D421" s="30" t="s">
        <v>811</v>
      </c>
      <c r="E421" s="31">
        <v>384</v>
      </c>
      <c r="F421" s="31">
        <v>12</v>
      </c>
      <c r="G421" s="32">
        <v>0.03</v>
      </c>
      <c r="H421" s="32">
        <v>0.13</v>
      </c>
      <c r="I421" s="33">
        <v>274</v>
      </c>
      <c r="J421" s="33">
        <v>16</v>
      </c>
      <c r="K421" s="34">
        <v>0.06</v>
      </c>
      <c r="L421" s="35" t="s">
        <v>31</v>
      </c>
      <c r="M421" s="36" t="s">
        <v>32</v>
      </c>
      <c r="N421" s="37">
        <v>1</v>
      </c>
      <c r="O421" s="37">
        <v>427</v>
      </c>
      <c r="P421" s="33">
        <v>1</v>
      </c>
      <c r="Q421" s="33">
        <v>825</v>
      </c>
      <c r="R421" s="2"/>
    </row>
    <row r="422" spans="1:18" ht="15.75" customHeight="1">
      <c r="A422" s="2">
        <v>13412</v>
      </c>
      <c r="B422" s="27" t="s">
        <v>754</v>
      </c>
      <c r="C422" s="85" t="s">
        <v>812</v>
      </c>
      <c r="D422" s="30" t="s">
        <v>813</v>
      </c>
      <c r="E422" s="31">
        <v>510</v>
      </c>
      <c r="F422" s="31">
        <v>13</v>
      </c>
      <c r="G422" s="32">
        <v>0.03</v>
      </c>
      <c r="H422" s="32">
        <v>0.11</v>
      </c>
      <c r="I422" s="33">
        <v>349</v>
      </c>
      <c r="J422" s="33">
        <v>13</v>
      </c>
      <c r="K422" s="34">
        <v>0.04</v>
      </c>
      <c r="L422" s="35" t="s">
        <v>31</v>
      </c>
      <c r="M422" s="36" t="s">
        <v>32</v>
      </c>
      <c r="N422" s="37">
        <v>1</v>
      </c>
      <c r="O422" s="37">
        <v>393</v>
      </c>
      <c r="P422" s="33">
        <v>2</v>
      </c>
      <c r="Q422" s="33">
        <v>1318</v>
      </c>
      <c r="R422" s="2"/>
    </row>
    <row r="423" spans="1:18" ht="15.75" customHeight="1">
      <c r="A423" s="2">
        <v>10796</v>
      </c>
      <c r="B423" s="27" t="s">
        <v>754</v>
      </c>
      <c r="C423" s="85" t="s">
        <v>814</v>
      </c>
      <c r="D423" s="30" t="s">
        <v>815</v>
      </c>
      <c r="E423" s="31">
        <v>1354</v>
      </c>
      <c r="F423" s="31">
        <v>46</v>
      </c>
      <c r="G423" s="32">
        <v>0.03</v>
      </c>
      <c r="H423" s="32">
        <v>0.11</v>
      </c>
      <c r="I423" s="33">
        <v>1412</v>
      </c>
      <c r="J423" s="33">
        <v>55</v>
      </c>
      <c r="K423" s="34">
        <v>0.04</v>
      </c>
      <c r="L423" s="35" t="s">
        <v>31</v>
      </c>
      <c r="M423" s="36" t="s">
        <v>32</v>
      </c>
      <c r="N423" s="37">
        <v>5</v>
      </c>
      <c r="O423" s="37">
        <v>666</v>
      </c>
      <c r="P423" s="33">
        <v>4</v>
      </c>
      <c r="Q423" s="33">
        <v>1268</v>
      </c>
      <c r="R423" s="2"/>
    </row>
    <row r="424" spans="1:18" ht="15.75" customHeight="1">
      <c r="A424" s="2">
        <v>10518</v>
      </c>
      <c r="B424" s="27" t="s">
        <v>754</v>
      </c>
      <c r="C424" s="85" t="s">
        <v>816</v>
      </c>
      <c r="D424" s="30" t="s">
        <v>817</v>
      </c>
      <c r="E424" s="31">
        <v>730</v>
      </c>
      <c r="F424" s="31">
        <v>26</v>
      </c>
      <c r="G424" s="32">
        <v>0.04</v>
      </c>
      <c r="H424" s="32">
        <v>0.11</v>
      </c>
      <c r="I424" s="33">
        <v>808</v>
      </c>
      <c r="J424" s="33">
        <v>31</v>
      </c>
      <c r="K424" s="34">
        <v>0.04</v>
      </c>
      <c r="L424" s="35" t="s">
        <v>31</v>
      </c>
      <c r="M424" s="36" t="s">
        <v>32</v>
      </c>
      <c r="N424" s="37">
        <v>5</v>
      </c>
      <c r="O424" s="37">
        <v>1003</v>
      </c>
      <c r="P424" s="33">
        <v>4</v>
      </c>
      <c r="Q424" s="33">
        <v>1379</v>
      </c>
      <c r="R424" s="2"/>
    </row>
    <row r="425" spans="1:18" ht="15.75" customHeight="1">
      <c r="A425" s="2">
        <v>168</v>
      </c>
      <c r="B425" s="27" t="s">
        <v>754</v>
      </c>
      <c r="C425" s="85" t="s">
        <v>818</v>
      </c>
      <c r="D425" s="30" t="s">
        <v>819</v>
      </c>
      <c r="E425" s="33">
        <v>39</v>
      </c>
      <c r="F425" s="33">
        <v>0</v>
      </c>
      <c r="G425" s="42">
        <v>0</v>
      </c>
      <c r="H425" s="42">
        <v>0.14000000000000001</v>
      </c>
      <c r="I425" s="33">
        <v>25</v>
      </c>
      <c r="J425" s="33">
        <v>3</v>
      </c>
      <c r="K425" s="34">
        <v>0.12</v>
      </c>
      <c r="L425" s="35" t="s">
        <v>31</v>
      </c>
      <c r="M425" s="36" t="s">
        <v>32</v>
      </c>
      <c r="N425" s="37">
        <v>1</v>
      </c>
      <c r="O425" s="37">
        <v>271</v>
      </c>
      <c r="P425" s="33">
        <v>0</v>
      </c>
      <c r="Q425" s="33">
        <v>639</v>
      </c>
      <c r="R425" s="2"/>
    </row>
    <row r="426" spans="1:18" ht="15.75" customHeight="1">
      <c r="A426" s="2">
        <v>404</v>
      </c>
      <c r="B426" s="27" t="s">
        <v>754</v>
      </c>
      <c r="C426" s="85" t="s">
        <v>820</v>
      </c>
      <c r="D426" s="30" t="s">
        <v>821</v>
      </c>
      <c r="E426" s="31">
        <v>285</v>
      </c>
      <c r="F426" s="31">
        <v>36</v>
      </c>
      <c r="G426" s="32">
        <v>0.13</v>
      </c>
      <c r="H426" s="32">
        <v>0.11</v>
      </c>
      <c r="I426" s="33">
        <v>182</v>
      </c>
      <c r="J426" s="33">
        <v>23</v>
      </c>
      <c r="K426" s="34">
        <v>0.13</v>
      </c>
      <c r="L426" s="35" t="s">
        <v>31</v>
      </c>
      <c r="M426" s="36" t="s">
        <v>32</v>
      </c>
      <c r="N426" s="37">
        <v>2</v>
      </c>
      <c r="O426" s="37">
        <v>290</v>
      </c>
      <c r="P426" s="33">
        <v>2</v>
      </c>
      <c r="Q426" s="33">
        <v>889</v>
      </c>
      <c r="R426" s="2"/>
    </row>
    <row r="427" spans="1:18" ht="15.75" customHeight="1">
      <c r="A427" s="2">
        <v>384</v>
      </c>
      <c r="B427" s="27" t="s">
        <v>754</v>
      </c>
      <c r="C427" s="85" t="s">
        <v>822</v>
      </c>
      <c r="D427" s="30" t="s">
        <v>823</v>
      </c>
      <c r="E427" s="31">
        <v>311</v>
      </c>
      <c r="F427" s="31">
        <v>18</v>
      </c>
      <c r="G427" s="32">
        <v>0.06</v>
      </c>
      <c r="H427" s="32">
        <v>0.12</v>
      </c>
      <c r="I427" s="33">
        <v>237</v>
      </c>
      <c r="J427" s="33">
        <v>20</v>
      </c>
      <c r="K427" s="34">
        <v>0.08</v>
      </c>
      <c r="L427" s="35" t="s">
        <v>31</v>
      </c>
      <c r="M427" s="36" t="s">
        <v>32</v>
      </c>
      <c r="N427" s="37">
        <v>1</v>
      </c>
      <c r="O427" s="37">
        <v>217</v>
      </c>
      <c r="P427" s="33">
        <v>1</v>
      </c>
      <c r="Q427" s="33">
        <v>651</v>
      </c>
      <c r="R427" s="2"/>
    </row>
    <row r="428" spans="1:18" ht="15.75" customHeight="1">
      <c r="A428" s="2">
        <v>12553</v>
      </c>
      <c r="B428" s="27" t="s">
        <v>754</v>
      </c>
      <c r="C428" s="85" t="s">
        <v>824</v>
      </c>
      <c r="D428" s="30" t="s">
        <v>825</v>
      </c>
      <c r="E428" s="31">
        <v>231</v>
      </c>
      <c r="F428" s="31">
        <v>3</v>
      </c>
      <c r="G428" s="32">
        <v>0.01</v>
      </c>
      <c r="H428" s="32">
        <v>0.11</v>
      </c>
      <c r="I428" s="33"/>
      <c r="J428" s="33"/>
      <c r="K428" s="41"/>
      <c r="L428" s="35"/>
      <c r="M428" s="36" t="s">
        <v>826</v>
      </c>
      <c r="N428" s="37"/>
      <c r="O428" s="37"/>
      <c r="P428" s="33"/>
      <c r="Q428" s="33"/>
      <c r="R428" s="2"/>
    </row>
    <row r="429" spans="1:18" ht="15.75" customHeight="1">
      <c r="A429" s="2">
        <v>269</v>
      </c>
      <c r="B429" s="27" t="s">
        <v>754</v>
      </c>
      <c r="C429" s="85" t="s">
        <v>827</v>
      </c>
      <c r="D429" s="30" t="s">
        <v>828</v>
      </c>
      <c r="E429" s="31">
        <v>70</v>
      </c>
      <c r="F429" s="31">
        <v>3</v>
      </c>
      <c r="G429" s="32">
        <v>0.04</v>
      </c>
      <c r="H429" s="32">
        <v>0.19</v>
      </c>
      <c r="I429" s="33">
        <v>60</v>
      </c>
      <c r="J429" s="33">
        <v>12</v>
      </c>
      <c r="K429" s="34">
        <v>0.2</v>
      </c>
      <c r="L429" s="35" t="s">
        <v>25</v>
      </c>
      <c r="M429" s="39">
        <v>0.25</v>
      </c>
      <c r="N429" s="37">
        <v>7</v>
      </c>
      <c r="O429" s="37">
        <v>4329</v>
      </c>
      <c r="P429" s="33">
        <v>18</v>
      </c>
      <c r="Q429" s="33">
        <v>21599</v>
      </c>
      <c r="R429" s="2"/>
    </row>
    <row r="430" spans="1:18" ht="15.75" customHeight="1">
      <c r="A430" s="2">
        <v>205</v>
      </c>
      <c r="B430" s="27" t="s">
        <v>754</v>
      </c>
      <c r="C430" s="85" t="s">
        <v>829</v>
      </c>
      <c r="D430" s="30" t="s">
        <v>830</v>
      </c>
      <c r="E430" s="31">
        <v>115</v>
      </c>
      <c r="F430" s="31">
        <v>12</v>
      </c>
      <c r="G430" s="32">
        <v>0.1</v>
      </c>
      <c r="H430" s="32">
        <v>0.15</v>
      </c>
      <c r="I430" s="33">
        <v>143</v>
      </c>
      <c r="J430" s="33">
        <v>21</v>
      </c>
      <c r="K430" s="34">
        <v>0.15</v>
      </c>
      <c r="L430" s="35" t="s">
        <v>31</v>
      </c>
      <c r="M430" s="36" t="s">
        <v>32</v>
      </c>
      <c r="N430" s="37">
        <v>1</v>
      </c>
      <c r="O430" s="37">
        <v>198</v>
      </c>
      <c r="P430" s="33">
        <v>1</v>
      </c>
      <c r="Q430" s="33">
        <v>675</v>
      </c>
      <c r="R430" s="2"/>
    </row>
    <row r="431" spans="1:18" ht="15.75" customHeight="1">
      <c r="A431" s="2">
        <v>10551</v>
      </c>
      <c r="B431" s="27" t="s">
        <v>754</v>
      </c>
      <c r="C431" s="85" t="s">
        <v>831</v>
      </c>
      <c r="D431" s="30" t="s">
        <v>832</v>
      </c>
      <c r="E431" s="31">
        <v>334</v>
      </c>
      <c r="F431" s="31">
        <v>61</v>
      </c>
      <c r="G431" s="32">
        <v>0.18</v>
      </c>
      <c r="H431" s="32">
        <v>0.23</v>
      </c>
      <c r="I431" s="33">
        <v>222</v>
      </c>
      <c r="J431" s="33">
        <v>68</v>
      </c>
      <c r="K431" s="34">
        <v>0.31</v>
      </c>
      <c r="L431" s="35" t="s">
        <v>25</v>
      </c>
      <c r="M431" s="39">
        <v>0.36</v>
      </c>
      <c r="N431" s="37">
        <v>16</v>
      </c>
      <c r="O431" s="37">
        <v>10757</v>
      </c>
      <c r="P431" s="33">
        <v>34</v>
      </c>
      <c r="Q431" s="33">
        <v>38186</v>
      </c>
      <c r="R431" s="2"/>
    </row>
    <row r="432" spans="1:18" ht="15.75" customHeight="1">
      <c r="A432" s="2">
        <v>11142</v>
      </c>
      <c r="B432" s="27" t="s">
        <v>754</v>
      </c>
      <c r="C432" s="85" t="s">
        <v>833</v>
      </c>
      <c r="D432" s="30" t="s">
        <v>834</v>
      </c>
      <c r="E432" s="31">
        <v>97</v>
      </c>
      <c r="F432" s="31">
        <v>11</v>
      </c>
      <c r="G432" s="32">
        <v>0.11</v>
      </c>
      <c r="H432" s="32">
        <v>0.18</v>
      </c>
      <c r="I432" s="33">
        <v>104</v>
      </c>
      <c r="J432" s="33">
        <v>12</v>
      </c>
      <c r="K432" s="34">
        <v>0.12</v>
      </c>
      <c r="L432" s="35" t="s">
        <v>31</v>
      </c>
      <c r="M432" s="36" t="s">
        <v>32</v>
      </c>
      <c r="N432" s="37">
        <v>3</v>
      </c>
      <c r="O432" s="37">
        <v>1473</v>
      </c>
      <c r="P432" s="33">
        <v>5</v>
      </c>
      <c r="Q432" s="33">
        <v>5327</v>
      </c>
      <c r="R432" s="2"/>
    </row>
    <row r="433" spans="1:18" ht="15.75" customHeight="1">
      <c r="A433" s="2">
        <v>10612</v>
      </c>
      <c r="B433" s="27" t="s">
        <v>754</v>
      </c>
      <c r="C433" s="85" t="s">
        <v>835</v>
      </c>
      <c r="D433" s="30" t="s">
        <v>836</v>
      </c>
      <c r="E433" s="31">
        <v>91</v>
      </c>
      <c r="F433" s="40">
        <v>10</v>
      </c>
      <c r="G433" s="32">
        <v>0.11</v>
      </c>
      <c r="H433" s="32">
        <v>0.2</v>
      </c>
      <c r="I433" s="33">
        <v>64</v>
      </c>
      <c r="J433" s="33">
        <v>19</v>
      </c>
      <c r="K433" s="34">
        <v>0.3</v>
      </c>
      <c r="L433" s="35" t="s">
        <v>25</v>
      </c>
      <c r="M433" s="39">
        <v>0.35</v>
      </c>
      <c r="N433" s="37">
        <v>5</v>
      </c>
      <c r="O433" s="37">
        <v>2438</v>
      </c>
      <c r="P433" s="33">
        <v>13</v>
      </c>
      <c r="Q433" s="33">
        <v>7845</v>
      </c>
      <c r="R433" s="2"/>
    </row>
    <row r="434" spans="1:18" ht="15.75" customHeight="1">
      <c r="A434" s="2">
        <v>10444</v>
      </c>
      <c r="B434" s="27" t="s">
        <v>754</v>
      </c>
      <c r="C434" s="85" t="s">
        <v>837</v>
      </c>
      <c r="D434" s="30" t="s">
        <v>838</v>
      </c>
      <c r="E434" s="31">
        <v>102</v>
      </c>
      <c r="F434" s="31">
        <v>7</v>
      </c>
      <c r="G434" s="32">
        <v>7.0000000000000007E-2</v>
      </c>
      <c r="H434" s="32">
        <v>0.17</v>
      </c>
      <c r="I434" s="33">
        <v>73</v>
      </c>
      <c r="J434" s="33">
        <v>9</v>
      </c>
      <c r="K434" s="34">
        <v>0.12</v>
      </c>
      <c r="L434" s="35" t="s">
        <v>31</v>
      </c>
      <c r="M434" s="36" t="s">
        <v>32</v>
      </c>
      <c r="N434" s="37">
        <v>8</v>
      </c>
      <c r="O434" s="37">
        <v>5049</v>
      </c>
      <c r="P434" s="33">
        <v>13</v>
      </c>
      <c r="Q434" s="33">
        <v>21421</v>
      </c>
      <c r="R434" s="2"/>
    </row>
    <row r="435" spans="1:18" ht="15.75" customHeight="1">
      <c r="A435" s="2">
        <v>43576</v>
      </c>
      <c r="B435" s="27" t="s">
        <v>754</v>
      </c>
      <c r="C435" s="85" t="s">
        <v>839</v>
      </c>
      <c r="D435" s="30" t="s">
        <v>840</v>
      </c>
      <c r="E435" s="33">
        <v>98</v>
      </c>
      <c r="F435" s="33">
        <v>14</v>
      </c>
      <c r="G435" s="42">
        <v>0.14000000000000001</v>
      </c>
      <c r="H435" s="42">
        <v>0.21</v>
      </c>
      <c r="I435" s="33">
        <v>69</v>
      </c>
      <c r="J435" s="33">
        <v>13</v>
      </c>
      <c r="K435" s="34">
        <v>0.19</v>
      </c>
      <c r="L435" s="35" t="s">
        <v>31</v>
      </c>
      <c r="M435" s="36" t="s">
        <v>32</v>
      </c>
      <c r="N435" s="37">
        <v>6</v>
      </c>
      <c r="O435" s="37">
        <v>2923</v>
      </c>
      <c r="P435" s="33">
        <v>8</v>
      </c>
      <c r="Q435" s="33">
        <v>9098</v>
      </c>
      <c r="R435" s="2"/>
    </row>
    <row r="436" spans="1:18" ht="15.75" customHeight="1">
      <c r="A436" s="2">
        <v>13143</v>
      </c>
      <c r="B436" s="27" t="s">
        <v>754</v>
      </c>
      <c r="C436" s="85" t="s">
        <v>841</v>
      </c>
      <c r="D436" s="30" t="s">
        <v>842</v>
      </c>
      <c r="E436" s="31">
        <v>46</v>
      </c>
      <c r="F436" s="31">
        <v>9</v>
      </c>
      <c r="G436" s="32">
        <v>0.2</v>
      </c>
      <c r="H436" s="32">
        <v>0.33</v>
      </c>
      <c r="I436" s="33">
        <v>42</v>
      </c>
      <c r="J436" s="33">
        <v>10</v>
      </c>
      <c r="K436" s="34">
        <v>0.24</v>
      </c>
      <c r="L436" s="35" t="s">
        <v>31</v>
      </c>
      <c r="M436" s="36" t="s">
        <v>32</v>
      </c>
      <c r="N436" s="37">
        <v>2</v>
      </c>
      <c r="O436" s="37">
        <v>1259</v>
      </c>
      <c r="P436" s="33">
        <v>4</v>
      </c>
      <c r="Q436" s="33">
        <v>8224</v>
      </c>
      <c r="R436" s="2"/>
    </row>
    <row r="437" spans="1:18" ht="15.75" customHeight="1">
      <c r="A437" s="2">
        <v>10902</v>
      </c>
      <c r="B437" s="27" t="s">
        <v>754</v>
      </c>
      <c r="C437" s="85" t="s">
        <v>843</v>
      </c>
      <c r="D437" s="30" t="s">
        <v>844</v>
      </c>
      <c r="E437" s="31">
        <v>190</v>
      </c>
      <c r="F437" s="31">
        <v>7</v>
      </c>
      <c r="G437" s="32">
        <v>0.04</v>
      </c>
      <c r="H437" s="32">
        <v>0.13</v>
      </c>
      <c r="I437" s="33">
        <v>175</v>
      </c>
      <c r="J437" s="33">
        <v>8</v>
      </c>
      <c r="K437" s="34">
        <v>0.05</v>
      </c>
      <c r="L437" s="35" t="s">
        <v>31</v>
      </c>
      <c r="M437" s="36" t="s">
        <v>32</v>
      </c>
      <c r="N437" s="37">
        <v>2</v>
      </c>
      <c r="O437" s="37">
        <v>273</v>
      </c>
      <c r="P437" s="33">
        <v>2</v>
      </c>
      <c r="Q437" s="33">
        <v>1084</v>
      </c>
      <c r="R437" s="2"/>
    </row>
    <row r="438" spans="1:18" ht="15.75" customHeight="1">
      <c r="A438" s="2">
        <v>42985</v>
      </c>
      <c r="B438" s="27" t="s">
        <v>754</v>
      </c>
      <c r="C438" s="85" t="s">
        <v>845</v>
      </c>
      <c r="D438" s="30" t="s">
        <v>846</v>
      </c>
      <c r="E438" s="31">
        <v>3481</v>
      </c>
      <c r="F438" s="31">
        <v>96</v>
      </c>
      <c r="G438" s="32">
        <v>0.03</v>
      </c>
      <c r="H438" s="32">
        <v>0.11</v>
      </c>
      <c r="I438" s="33">
        <v>3797</v>
      </c>
      <c r="J438" s="33">
        <v>138</v>
      </c>
      <c r="K438" s="34">
        <v>0.04</v>
      </c>
      <c r="L438" s="35" t="s">
        <v>31</v>
      </c>
      <c r="M438" s="36" t="s">
        <v>32</v>
      </c>
      <c r="N438" s="37">
        <v>5</v>
      </c>
      <c r="O438" s="37">
        <v>512</v>
      </c>
      <c r="P438" s="33">
        <v>4</v>
      </c>
      <c r="Q438" s="33">
        <v>1096</v>
      </c>
      <c r="R438" s="2"/>
    </row>
    <row r="439" spans="1:18" ht="15.75" customHeight="1">
      <c r="A439" s="2">
        <v>11858</v>
      </c>
      <c r="B439" s="27" t="s">
        <v>754</v>
      </c>
      <c r="C439" s="85" t="s">
        <v>847</v>
      </c>
      <c r="D439" s="30" t="s">
        <v>848</v>
      </c>
      <c r="E439" s="33">
        <v>419</v>
      </c>
      <c r="F439" s="33">
        <v>24</v>
      </c>
      <c r="G439" s="42">
        <v>0.06</v>
      </c>
      <c r="H439" s="42">
        <v>0.13</v>
      </c>
      <c r="I439" s="33">
        <v>291</v>
      </c>
      <c r="J439" s="33">
        <v>30</v>
      </c>
      <c r="K439" s="34">
        <v>0.1</v>
      </c>
      <c r="L439" s="35" t="s">
        <v>31</v>
      </c>
      <c r="M439" s="36" t="s">
        <v>32</v>
      </c>
      <c r="N439" s="37">
        <v>1</v>
      </c>
      <c r="O439" s="37">
        <v>481</v>
      </c>
      <c r="P439" s="33">
        <v>1</v>
      </c>
      <c r="Q439" s="33">
        <v>1513</v>
      </c>
      <c r="R439" s="2"/>
    </row>
    <row r="440" spans="1:18" ht="15.75" customHeight="1">
      <c r="A440" s="2">
        <v>41999</v>
      </c>
      <c r="B440" s="27" t="s">
        <v>754</v>
      </c>
      <c r="C440" s="85" t="s">
        <v>849</v>
      </c>
      <c r="D440" s="30" t="s">
        <v>850</v>
      </c>
      <c r="E440" s="33">
        <v>97</v>
      </c>
      <c r="F440" s="33">
        <v>8</v>
      </c>
      <c r="G440" s="42">
        <v>0.08</v>
      </c>
      <c r="H440" s="42">
        <v>0.13</v>
      </c>
      <c r="I440" s="33">
        <v>118</v>
      </c>
      <c r="J440" s="33">
        <v>11</v>
      </c>
      <c r="K440" s="34">
        <v>0.09</v>
      </c>
      <c r="L440" s="35" t="s">
        <v>31</v>
      </c>
      <c r="M440" s="36" t="s">
        <v>32</v>
      </c>
      <c r="N440" s="37">
        <v>2</v>
      </c>
      <c r="O440" s="37">
        <v>392</v>
      </c>
      <c r="P440" s="33">
        <v>2</v>
      </c>
      <c r="Q440" s="33">
        <v>796</v>
      </c>
      <c r="R440" s="2"/>
    </row>
    <row r="441" spans="1:18" ht="15.75" customHeight="1">
      <c r="A441" s="2">
        <v>41884</v>
      </c>
      <c r="B441" s="27" t="s">
        <v>754</v>
      </c>
      <c r="C441" s="85" t="s">
        <v>851</v>
      </c>
      <c r="D441" s="30" t="s">
        <v>852</v>
      </c>
      <c r="E441" s="31">
        <v>158</v>
      </c>
      <c r="F441" s="31">
        <v>10</v>
      </c>
      <c r="G441" s="32">
        <v>0.06</v>
      </c>
      <c r="H441" s="32">
        <v>0.11</v>
      </c>
      <c r="I441" s="33">
        <v>141</v>
      </c>
      <c r="J441" s="33">
        <v>17</v>
      </c>
      <c r="K441" s="34">
        <v>0.12</v>
      </c>
      <c r="L441" s="35" t="s">
        <v>25</v>
      </c>
      <c r="M441" s="39">
        <v>0.17</v>
      </c>
      <c r="N441" s="37">
        <v>1</v>
      </c>
      <c r="O441" s="37">
        <v>260</v>
      </c>
      <c r="P441" s="33">
        <v>1</v>
      </c>
      <c r="Q441" s="33">
        <v>1201</v>
      </c>
      <c r="R441" s="2"/>
    </row>
    <row r="442" spans="1:18" ht="15.75" customHeight="1">
      <c r="A442" s="2">
        <v>354</v>
      </c>
      <c r="B442" s="27" t="s">
        <v>754</v>
      </c>
      <c r="C442" s="85" t="s">
        <v>853</v>
      </c>
      <c r="D442" s="30" t="s">
        <v>854</v>
      </c>
      <c r="E442" s="31">
        <v>183</v>
      </c>
      <c r="F442" s="31">
        <v>27</v>
      </c>
      <c r="G442" s="32">
        <v>0.15</v>
      </c>
      <c r="H442" s="32">
        <v>0.2</v>
      </c>
      <c r="I442" s="33">
        <v>127</v>
      </c>
      <c r="J442" s="33">
        <v>34</v>
      </c>
      <c r="K442" s="34">
        <v>0.27</v>
      </c>
      <c r="L442" s="35" t="s">
        <v>25</v>
      </c>
      <c r="M442" s="39">
        <v>0.32</v>
      </c>
      <c r="N442" s="37">
        <v>9</v>
      </c>
      <c r="O442" s="37">
        <v>1800</v>
      </c>
      <c r="P442" s="33">
        <v>4</v>
      </c>
      <c r="Q442" s="33">
        <v>2375</v>
      </c>
      <c r="R442" s="2"/>
    </row>
    <row r="443" spans="1:18" ht="15.75" customHeight="1">
      <c r="A443" s="2">
        <v>122</v>
      </c>
      <c r="B443" s="27" t="s">
        <v>754</v>
      </c>
      <c r="C443" s="85" t="s">
        <v>855</v>
      </c>
      <c r="D443" s="30" t="s">
        <v>856</v>
      </c>
      <c r="E443" s="31">
        <v>434</v>
      </c>
      <c r="F443" s="31">
        <v>12</v>
      </c>
      <c r="G443" s="32">
        <v>0.03</v>
      </c>
      <c r="H443" s="32">
        <v>0.1</v>
      </c>
      <c r="I443" s="33">
        <v>247</v>
      </c>
      <c r="J443" s="33">
        <v>5</v>
      </c>
      <c r="K443" s="34">
        <v>0.02</v>
      </c>
      <c r="L443" s="35" t="s">
        <v>31</v>
      </c>
      <c r="M443" s="36" t="s">
        <v>32</v>
      </c>
      <c r="N443" s="37">
        <v>1</v>
      </c>
      <c r="O443" s="37">
        <v>184</v>
      </c>
      <c r="P443" s="33">
        <v>1</v>
      </c>
      <c r="Q443" s="33">
        <v>823</v>
      </c>
      <c r="R443" s="2"/>
    </row>
    <row r="444" spans="1:18" ht="15.75" customHeight="1">
      <c r="A444" s="2">
        <v>11225</v>
      </c>
      <c r="B444" s="27" t="s">
        <v>754</v>
      </c>
      <c r="C444" s="85" t="s">
        <v>857</v>
      </c>
      <c r="D444" s="30" t="s">
        <v>858</v>
      </c>
      <c r="E444" s="31">
        <v>306</v>
      </c>
      <c r="F444" s="31">
        <v>35</v>
      </c>
      <c r="G444" s="32">
        <v>0.11</v>
      </c>
      <c r="H444" s="32">
        <v>0.18</v>
      </c>
      <c r="I444" s="33">
        <v>231</v>
      </c>
      <c r="J444" s="33">
        <v>60</v>
      </c>
      <c r="K444" s="34">
        <v>0.26</v>
      </c>
      <c r="L444" s="35" t="s">
        <v>25</v>
      </c>
      <c r="M444" s="39">
        <v>0.31</v>
      </c>
      <c r="N444" s="37">
        <v>1</v>
      </c>
      <c r="O444" s="37">
        <v>552</v>
      </c>
      <c r="P444" s="33">
        <v>1</v>
      </c>
      <c r="Q444" s="33">
        <v>1368</v>
      </c>
      <c r="R444" s="2"/>
    </row>
    <row r="445" spans="1:18" ht="15.75" customHeight="1">
      <c r="A445" s="2">
        <v>12015</v>
      </c>
      <c r="B445" s="27" t="s">
        <v>754</v>
      </c>
      <c r="C445" s="85" t="s">
        <v>859</v>
      </c>
      <c r="D445" s="30" t="s">
        <v>860</v>
      </c>
      <c r="E445" s="33">
        <v>23</v>
      </c>
      <c r="F445" s="33">
        <v>2</v>
      </c>
      <c r="G445" s="42">
        <v>0.09</v>
      </c>
      <c r="H445" s="42">
        <v>0.21</v>
      </c>
      <c r="I445" s="33">
        <v>24</v>
      </c>
      <c r="J445" s="33">
        <v>7</v>
      </c>
      <c r="K445" s="34">
        <v>0.28999999999999998</v>
      </c>
      <c r="L445" s="35" t="s">
        <v>25</v>
      </c>
      <c r="M445" s="39">
        <v>0.34</v>
      </c>
      <c r="N445" s="37">
        <v>1</v>
      </c>
      <c r="O445" s="37">
        <v>450</v>
      </c>
      <c r="P445" s="33">
        <v>0</v>
      </c>
      <c r="Q445" s="33">
        <v>1118</v>
      </c>
      <c r="R445" s="2"/>
    </row>
    <row r="446" spans="1:18" ht="15.75" customHeight="1">
      <c r="A446" s="2">
        <v>10648</v>
      </c>
      <c r="B446" s="27" t="s">
        <v>754</v>
      </c>
      <c r="C446" s="85" t="s">
        <v>861</v>
      </c>
      <c r="D446" s="30" t="s">
        <v>862</v>
      </c>
      <c r="E446" s="31">
        <v>776</v>
      </c>
      <c r="F446" s="31">
        <v>57</v>
      </c>
      <c r="G446" s="32">
        <v>7.0000000000000007E-2</v>
      </c>
      <c r="H446" s="32">
        <v>0.12</v>
      </c>
      <c r="I446" s="33">
        <v>986</v>
      </c>
      <c r="J446" s="33">
        <v>75</v>
      </c>
      <c r="K446" s="34">
        <v>0.08</v>
      </c>
      <c r="L446" s="35" t="s">
        <v>31</v>
      </c>
      <c r="M446" s="36" t="s">
        <v>32</v>
      </c>
      <c r="N446" s="37">
        <v>4</v>
      </c>
      <c r="O446" s="37">
        <v>534</v>
      </c>
      <c r="P446" s="33">
        <v>3</v>
      </c>
      <c r="Q446" s="33">
        <v>1116</v>
      </c>
      <c r="R446" s="2"/>
    </row>
    <row r="447" spans="1:18" ht="15.75" customHeight="1">
      <c r="A447" s="2">
        <v>11249</v>
      </c>
      <c r="B447" s="27" t="s">
        <v>754</v>
      </c>
      <c r="C447" s="85" t="s">
        <v>863</v>
      </c>
      <c r="D447" s="30" t="s">
        <v>864</v>
      </c>
      <c r="E447" s="33">
        <v>101</v>
      </c>
      <c r="F447" s="33">
        <v>14</v>
      </c>
      <c r="G447" s="42">
        <v>0.14000000000000001</v>
      </c>
      <c r="H447" s="42">
        <v>0.19</v>
      </c>
      <c r="I447" s="33">
        <v>96</v>
      </c>
      <c r="J447" s="33">
        <v>24</v>
      </c>
      <c r="K447" s="34">
        <v>0.25</v>
      </c>
      <c r="L447" s="35" t="s">
        <v>25</v>
      </c>
      <c r="M447" s="39">
        <v>0.3</v>
      </c>
      <c r="N447" s="37">
        <v>1</v>
      </c>
      <c r="O447" s="37">
        <v>310</v>
      </c>
      <c r="P447" s="33">
        <v>1</v>
      </c>
      <c r="Q447" s="33">
        <v>1092</v>
      </c>
      <c r="R447" s="2"/>
    </row>
    <row r="448" spans="1:18" ht="15.75" customHeight="1">
      <c r="A448" s="2">
        <v>208</v>
      </c>
      <c r="B448" s="27" t="s">
        <v>754</v>
      </c>
      <c r="C448" s="85" t="s">
        <v>865</v>
      </c>
      <c r="D448" s="30" t="s">
        <v>866</v>
      </c>
      <c r="E448" s="33">
        <v>224</v>
      </c>
      <c r="F448" s="33">
        <v>39</v>
      </c>
      <c r="G448" s="42">
        <v>0.17</v>
      </c>
      <c r="H448" s="42">
        <v>0.22</v>
      </c>
      <c r="I448" s="33">
        <v>138</v>
      </c>
      <c r="J448" s="33">
        <v>39</v>
      </c>
      <c r="K448" s="34">
        <v>0.28000000000000003</v>
      </c>
      <c r="L448" s="35" t="s">
        <v>25</v>
      </c>
      <c r="M448" s="39">
        <v>0.33</v>
      </c>
      <c r="N448" s="37">
        <v>2</v>
      </c>
      <c r="O448" s="37">
        <v>455</v>
      </c>
      <c r="P448" s="33">
        <v>1</v>
      </c>
      <c r="Q448" s="33">
        <v>1141</v>
      </c>
      <c r="R448" s="2"/>
    </row>
    <row r="449" spans="1:18" ht="15.75" customHeight="1">
      <c r="A449" s="2">
        <v>10964</v>
      </c>
      <c r="B449" s="27" t="s">
        <v>754</v>
      </c>
      <c r="C449" s="85" t="s">
        <v>867</v>
      </c>
      <c r="D449" s="30" t="s">
        <v>868</v>
      </c>
      <c r="E449" s="33">
        <v>247</v>
      </c>
      <c r="F449" s="33">
        <v>12</v>
      </c>
      <c r="G449" s="42">
        <v>0.05</v>
      </c>
      <c r="H449" s="42">
        <v>0.13</v>
      </c>
      <c r="I449" s="33">
        <v>158</v>
      </c>
      <c r="J449" s="33">
        <v>7</v>
      </c>
      <c r="K449" s="34">
        <v>0.04</v>
      </c>
      <c r="L449" s="35" t="s">
        <v>31</v>
      </c>
      <c r="M449" s="36" t="s">
        <v>32</v>
      </c>
      <c r="N449" s="37">
        <v>1</v>
      </c>
      <c r="O449" s="37">
        <v>258</v>
      </c>
      <c r="P449" s="33">
        <v>1</v>
      </c>
      <c r="Q449" s="33">
        <v>1086</v>
      </c>
      <c r="R449" s="2"/>
    </row>
    <row r="450" spans="1:18" ht="15.75" customHeight="1">
      <c r="A450" s="2">
        <v>10790</v>
      </c>
      <c r="B450" s="27" t="s">
        <v>754</v>
      </c>
      <c r="C450" s="85" t="s">
        <v>869</v>
      </c>
      <c r="D450" s="30" t="s">
        <v>870</v>
      </c>
      <c r="E450" s="33">
        <v>292</v>
      </c>
      <c r="F450" s="33">
        <v>62</v>
      </c>
      <c r="G450" s="42">
        <v>0.21</v>
      </c>
      <c r="H450" s="42">
        <v>0.26</v>
      </c>
      <c r="I450" s="33">
        <v>253</v>
      </c>
      <c r="J450" s="33">
        <v>78</v>
      </c>
      <c r="K450" s="34">
        <v>0.31</v>
      </c>
      <c r="L450" s="35" t="s">
        <v>25</v>
      </c>
      <c r="M450" s="39">
        <v>0.36</v>
      </c>
      <c r="N450" s="37">
        <v>2</v>
      </c>
      <c r="O450" s="37">
        <v>1823</v>
      </c>
      <c r="P450" s="33">
        <v>3</v>
      </c>
      <c r="Q450" s="33">
        <v>6617</v>
      </c>
      <c r="R450" s="2"/>
    </row>
    <row r="451" spans="1:18" ht="15.75" customHeight="1">
      <c r="A451" s="2">
        <v>10164</v>
      </c>
      <c r="B451" s="27" t="s">
        <v>754</v>
      </c>
      <c r="C451" s="85" t="s">
        <v>871</v>
      </c>
      <c r="D451" s="30" t="s">
        <v>872</v>
      </c>
      <c r="E451" s="33">
        <v>146</v>
      </c>
      <c r="F451" s="33">
        <v>14</v>
      </c>
      <c r="G451" s="42">
        <v>0.1</v>
      </c>
      <c r="H451" s="42">
        <v>0.16</v>
      </c>
      <c r="I451" s="33">
        <v>105</v>
      </c>
      <c r="J451" s="33">
        <v>13</v>
      </c>
      <c r="K451" s="34">
        <v>0.12</v>
      </c>
      <c r="L451" s="35" t="s">
        <v>31</v>
      </c>
      <c r="M451" s="36" t="s">
        <v>32</v>
      </c>
      <c r="N451" s="37">
        <v>1</v>
      </c>
      <c r="O451" s="37">
        <v>442</v>
      </c>
      <c r="P451" s="33">
        <v>1</v>
      </c>
      <c r="Q451" s="33">
        <v>2010</v>
      </c>
      <c r="R451" s="2"/>
    </row>
    <row r="452" spans="1:18" ht="15.75" customHeight="1">
      <c r="A452" s="2">
        <v>42064</v>
      </c>
      <c r="B452" s="27" t="s">
        <v>754</v>
      </c>
      <c r="C452" s="85" t="s">
        <v>873</v>
      </c>
      <c r="D452" s="30" t="s">
        <v>874</v>
      </c>
      <c r="E452" s="33">
        <v>178</v>
      </c>
      <c r="F452" s="33">
        <v>18</v>
      </c>
      <c r="G452" s="42">
        <v>0.1</v>
      </c>
      <c r="H452" s="42">
        <v>0.22</v>
      </c>
      <c r="I452" s="33">
        <v>143</v>
      </c>
      <c r="J452" s="33">
        <v>36</v>
      </c>
      <c r="K452" s="34">
        <v>0.25</v>
      </c>
      <c r="L452" s="35" t="s">
        <v>25</v>
      </c>
      <c r="M452" s="39">
        <v>0.3</v>
      </c>
      <c r="N452" s="37">
        <v>3</v>
      </c>
      <c r="O452" s="37">
        <v>2170</v>
      </c>
      <c r="P452" s="33">
        <v>6</v>
      </c>
      <c r="Q452" s="33">
        <v>6386</v>
      </c>
      <c r="R452" s="2"/>
    </row>
    <row r="453" spans="1:18" ht="15.75" customHeight="1">
      <c r="A453" s="2">
        <v>12193</v>
      </c>
      <c r="B453" s="27" t="s">
        <v>754</v>
      </c>
      <c r="C453" s="85" t="s">
        <v>875</v>
      </c>
      <c r="D453" s="30" t="s">
        <v>876</v>
      </c>
      <c r="E453" s="33">
        <v>322</v>
      </c>
      <c r="F453" s="33">
        <v>23</v>
      </c>
      <c r="G453" s="42">
        <v>7.0000000000000007E-2</v>
      </c>
      <c r="H453" s="42">
        <v>0.12</v>
      </c>
      <c r="I453" s="33">
        <v>249</v>
      </c>
      <c r="J453" s="33">
        <v>34</v>
      </c>
      <c r="K453" s="34">
        <v>0.14000000000000001</v>
      </c>
      <c r="L453" s="35" t="s">
        <v>25</v>
      </c>
      <c r="M453" s="39">
        <v>0.19</v>
      </c>
      <c r="N453" s="37">
        <v>6</v>
      </c>
      <c r="O453" s="37">
        <v>667</v>
      </c>
      <c r="P453" s="33">
        <v>1</v>
      </c>
      <c r="Q453" s="33">
        <v>1262</v>
      </c>
      <c r="R453" s="2"/>
    </row>
    <row r="454" spans="1:18" ht="15.75" customHeight="1">
      <c r="A454" s="2">
        <v>778</v>
      </c>
      <c r="B454" s="27" t="s">
        <v>754</v>
      </c>
      <c r="C454" s="85" t="s">
        <v>877</v>
      </c>
      <c r="D454" s="30" t="s">
        <v>878</v>
      </c>
      <c r="E454" s="33">
        <v>167</v>
      </c>
      <c r="F454" s="33">
        <v>7</v>
      </c>
      <c r="G454" s="42">
        <v>0.04</v>
      </c>
      <c r="H454" s="42">
        <v>0.12</v>
      </c>
      <c r="I454" s="33">
        <v>103</v>
      </c>
      <c r="J454" s="33">
        <v>10</v>
      </c>
      <c r="K454" s="34">
        <v>0.1</v>
      </c>
      <c r="L454" s="35" t="s">
        <v>31</v>
      </c>
      <c r="M454" s="36" t="s">
        <v>32</v>
      </c>
      <c r="N454" s="37">
        <v>1</v>
      </c>
      <c r="O454" s="37">
        <v>370</v>
      </c>
      <c r="P454" s="33">
        <v>1</v>
      </c>
      <c r="Q454" s="33">
        <v>744</v>
      </c>
      <c r="R454" s="2"/>
    </row>
    <row r="455" spans="1:18" ht="15.75" customHeight="1">
      <c r="A455" s="2">
        <v>726</v>
      </c>
      <c r="B455" s="27" t="s">
        <v>754</v>
      </c>
      <c r="C455" s="85" t="s">
        <v>879</v>
      </c>
      <c r="D455" s="30" t="s">
        <v>880</v>
      </c>
      <c r="E455" s="33">
        <v>92</v>
      </c>
      <c r="F455" s="33">
        <v>12</v>
      </c>
      <c r="G455" s="42">
        <v>0.13</v>
      </c>
      <c r="H455" s="42">
        <v>0.18</v>
      </c>
      <c r="I455" s="33">
        <v>60</v>
      </c>
      <c r="J455" s="33">
        <v>10</v>
      </c>
      <c r="K455" s="34">
        <v>0.17</v>
      </c>
      <c r="L455" s="35" t="s">
        <v>31</v>
      </c>
      <c r="M455" s="36" t="s">
        <v>32</v>
      </c>
      <c r="N455" s="37">
        <v>1</v>
      </c>
      <c r="O455" s="37">
        <v>351</v>
      </c>
      <c r="P455" s="33">
        <v>1</v>
      </c>
      <c r="Q455" s="33">
        <v>1084</v>
      </c>
      <c r="R455" s="2"/>
    </row>
    <row r="456" spans="1:18" ht="15.75" customHeight="1">
      <c r="A456" s="2">
        <v>12282</v>
      </c>
      <c r="B456" s="27" t="s">
        <v>754</v>
      </c>
      <c r="C456" s="85" t="s">
        <v>881</v>
      </c>
      <c r="D456" s="30" t="s">
        <v>882</v>
      </c>
      <c r="E456" s="33">
        <v>505</v>
      </c>
      <c r="F456" s="33">
        <v>25</v>
      </c>
      <c r="G456" s="42">
        <v>0.05</v>
      </c>
      <c r="H456" s="42">
        <v>0.12</v>
      </c>
      <c r="I456" s="33">
        <v>321</v>
      </c>
      <c r="J456" s="33">
        <v>33</v>
      </c>
      <c r="K456" s="34">
        <v>0.1</v>
      </c>
      <c r="L456" s="35" t="s">
        <v>31</v>
      </c>
      <c r="M456" s="36" t="s">
        <v>32</v>
      </c>
      <c r="N456" s="37">
        <v>2</v>
      </c>
      <c r="O456" s="37">
        <v>439</v>
      </c>
      <c r="P456" s="33">
        <v>1</v>
      </c>
      <c r="Q456" s="33">
        <v>1700</v>
      </c>
      <c r="R456" s="2"/>
    </row>
    <row r="457" spans="1:18" ht="15.75" customHeight="1">
      <c r="A457" s="2">
        <v>11151</v>
      </c>
      <c r="B457" s="27" t="s">
        <v>754</v>
      </c>
      <c r="C457" s="85" t="s">
        <v>883</v>
      </c>
      <c r="D457" s="30" t="s">
        <v>884</v>
      </c>
      <c r="E457" s="33">
        <v>1650</v>
      </c>
      <c r="F457" s="33">
        <v>71</v>
      </c>
      <c r="G457" s="42">
        <v>0.04</v>
      </c>
      <c r="H457" s="42">
        <v>0.11</v>
      </c>
      <c r="I457" s="33">
        <v>1470</v>
      </c>
      <c r="J457" s="33">
        <v>68</v>
      </c>
      <c r="K457" s="34">
        <v>0.05</v>
      </c>
      <c r="L457" s="35" t="s">
        <v>31</v>
      </c>
      <c r="M457" s="36" t="s">
        <v>32</v>
      </c>
      <c r="N457" s="37">
        <v>3</v>
      </c>
      <c r="O457" s="37">
        <v>407</v>
      </c>
      <c r="P457" s="33">
        <v>2</v>
      </c>
      <c r="Q457" s="33">
        <v>928</v>
      </c>
      <c r="R457" s="2"/>
    </row>
    <row r="458" spans="1:18" ht="15.75" customHeight="1">
      <c r="A458" s="2">
        <v>10663</v>
      </c>
      <c r="B458" s="27" t="s">
        <v>754</v>
      </c>
      <c r="C458" s="85" t="s">
        <v>885</v>
      </c>
      <c r="D458" s="30" t="s">
        <v>886</v>
      </c>
      <c r="E458" s="33">
        <v>1145</v>
      </c>
      <c r="F458" s="33">
        <v>61</v>
      </c>
      <c r="G458" s="42">
        <v>0.05</v>
      </c>
      <c r="H458" s="42">
        <v>0.11</v>
      </c>
      <c r="I458" s="33">
        <v>1160</v>
      </c>
      <c r="J458" s="33">
        <v>110</v>
      </c>
      <c r="K458" s="34">
        <v>0.09</v>
      </c>
      <c r="L458" s="35" t="s">
        <v>31</v>
      </c>
      <c r="M458" s="36" t="s">
        <v>32</v>
      </c>
      <c r="N458" s="37">
        <v>5</v>
      </c>
      <c r="O458" s="37">
        <v>597</v>
      </c>
      <c r="P458" s="33">
        <v>4</v>
      </c>
      <c r="Q458" s="33">
        <v>1389</v>
      </c>
      <c r="R458" s="2"/>
    </row>
    <row r="459" spans="1:18" ht="15.75" customHeight="1">
      <c r="A459" s="2">
        <v>40571</v>
      </c>
      <c r="B459" s="27" t="s">
        <v>754</v>
      </c>
      <c r="C459" s="85" t="s">
        <v>887</v>
      </c>
      <c r="D459" s="30" t="s">
        <v>888</v>
      </c>
      <c r="E459" s="33">
        <v>1686</v>
      </c>
      <c r="F459" s="33">
        <v>77</v>
      </c>
      <c r="G459" s="42">
        <v>0.05</v>
      </c>
      <c r="H459" s="42">
        <v>0.13</v>
      </c>
      <c r="I459" s="33">
        <v>2112</v>
      </c>
      <c r="J459" s="33">
        <v>148</v>
      </c>
      <c r="K459" s="34">
        <v>7.0000000000000007E-2</v>
      </c>
      <c r="L459" s="35" t="s">
        <v>31</v>
      </c>
      <c r="M459" s="36" t="s">
        <v>32</v>
      </c>
      <c r="N459" s="37">
        <v>4</v>
      </c>
      <c r="O459" s="37">
        <v>500</v>
      </c>
      <c r="P459" s="33">
        <v>3</v>
      </c>
      <c r="Q459" s="33">
        <v>1057</v>
      </c>
      <c r="R459" s="2"/>
    </row>
    <row r="460" spans="1:18" ht="15.75" customHeight="1">
      <c r="A460" s="2">
        <v>11111</v>
      </c>
      <c r="B460" s="27" t="s">
        <v>754</v>
      </c>
      <c r="C460" s="85" t="s">
        <v>889</v>
      </c>
      <c r="D460" s="30" t="s">
        <v>890</v>
      </c>
      <c r="E460" s="33">
        <v>578</v>
      </c>
      <c r="F460" s="33">
        <v>32</v>
      </c>
      <c r="G460" s="42">
        <v>0.06</v>
      </c>
      <c r="H460" s="42">
        <v>0.12</v>
      </c>
      <c r="I460" s="33">
        <v>255</v>
      </c>
      <c r="J460" s="33">
        <v>32</v>
      </c>
      <c r="K460" s="34">
        <v>0.13</v>
      </c>
      <c r="L460" s="35" t="s">
        <v>25</v>
      </c>
      <c r="M460" s="39">
        <v>0.18</v>
      </c>
      <c r="N460" s="37">
        <v>1</v>
      </c>
      <c r="O460" s="37">
        <v>228</v>
      </c>
      <c r="P460" s="33">
        <v>1</v>
      </c>
      <c r="Q460" s="33">
        <v>907</v>
      </c>
      <c r="R460" s="2"/>
    </row>
    <row r="461" spans="1:18" ht="15.75" customHeight="1">
      <c r="A461" s="2">
        <v>11134</v>
      </c>
      <c r="B461" s="27" t="s">
        <v>754</v>
      </c>
      <c r="C461" s="85" t="s">
        <v>891</v>
      </c>
      <c r="D461" s="30" t="s">
        <v>892</v>
      </c>
      <c r="E461" s="33">
        <v>180</v>
      </c>
      <c r="F461" s="33">
        <v>13</v>
      </c>
      <c r="G461" s="42">
        <v>7.0000000000000007E-2</v>
      </c>
      <c r="H461" s="42">
        <v>0.13</v>
      </c>
      <c r="I461" s="33">
        <v>151</v>
      </c>
      <c r="J461" s="33">
        <v>17</v>
      </c>
      <c r="K461" s="34">
        <v>0.11</v>
      </c>
      <c r="L461" s="35" t="s">
        <v>31</v>
      </c>
      <c r="M461" s="36" t="s">
        <v>32</v>
      </c>
      <c r="N461" s="37">
        <v>1</v>
      </c>
      <c r="O461" s="37">
        <v>177</v>
      </c>
      <c r="P461" s="33">
        <v>1</v>
      </c>
      <c r="Q461" s="33">
        <v>674</v>
      </c>
      <c r="R461" s="2"/>
    </row>
    <row r="462" spans="1:18" ht="15.75" customHeight="1">
      <c r="A462" s="2">
        <v>11538</v>
      </c>
      <c r="B462" s="27" t="s">
        <v>754</v>
      </c>
      <c r="C462" s="85" t="s">
        <v>893</v>
      </c>
      <c r="D462" s="30" t="s">
        <v>894</v>
      </c>
      <c r="E462" s="33">
        <v>648</v>
      </c>
      <c r="F462" s="33">
        <v>18</v>
      </c>
      <c r="G462" s="42">
        <v>0.03</v>
      </c>
      <c r="H462" s="42">
        <v>0.11</v>
      </c>
      <c r="I462" s="33">
        <v>630</v>
      </c>
      <c r="J462" s="33">
        <v>22</v>
      </c>
      <c r="K462" s="34">
        <v>0.03</v>
      </c>
      <c r="L462" s="35" t="s">
        <v>31</v>
      </c>
      <c r="M462" s="36" t="s">
        <v>32</v>
      </c>
      <c r="N462" s="37">
        <v>3</v>
      </c>
      <c r="O462" s="37">
        <v>706</v>
      </c>
      <c r="P462" s="33">
        <v>2</v>
      </c>
      <c r="Q462" s="33">
        <v>1236</v>
      </c>
      <c r="R462" s="2"/>
    </row>
    <row r="463" spans="1:18" ht="15.75" customHeight="1">
      <c r="A463" s="2">
        <v>11365</v>
      </c>
      <c r="B463" s="27" t="s">
        <v>754</v>
      </c>
      <c r="C463" s="85" t="s">
        <v>895</v>
      </c>
      <c r="D463" s="30" t="s">
        <v>896</v>
      </c>
      <c r="E463" s="33">
        <v>308</v>
      </c>
      <c r="F463" s="33">
        <v>39</v>
      </c>
      <c r="G463" s="42">
        <v>0.13</v>
      </c>
      <c r="H463" s="42">
        <v>0.18</v>
      </c>
      <c r="I463" s="33"/>
      <c r="J463" s="33"/>
      <c r="K463" s="41"/>
      <c r="L463" s="35"/>
      <c r="M463" s="36" t="s">
        <v>826</v>
      </c>
      <c r="N463" s="37"/>
      <c r="O463" s="37"/>
      <c r="P463" s="33"/>
      <c r="Q463" s="33"/>
      <c r="R463" s="2"/>
    </row>
    <row r="464" spans="1:18" ht="15.75" customHeight="1">
      <c r="A464" s="2">
        <v>41</v>
      </c>
      <c r="B464" s="27" t="s">
        <v>754</v>
      </c>
      <c r="C464" s="85" t="s">
        <v>897</v>
      </c>
      <c r="D464" s="30" t="s">
        <v>898</v>
      </c>
      <c r="E464" s="33">
        <v>438</v>
      </c>
      <c r="F464" s="33">
        <v>34</v>
      </c>
      <c r="G464" s="42">
        <v>0.08</v>
      </c>
      <c r="H464" s="42">
        <v>0.13</v>
      </c>
      <c r="I464" s="33">
        <v>359</v>
      </c>
      <c r="J464" s="33">
        <v>52</v>
      </c>
      <c r="K464" s="34">
        <v>0.14000000000000001</v>
      </c>
      <c r="L464" s="35" t="s">
        <v>25</v>
      </c>
      <c r="M464" s="39">
        <v>0.19</v>
      </c>
      <c r="N464" s="37">
        <v>1</v>
      </c>
      <c r="O464" s="37">
        <v>299</v>
      </c>
      <c r="P464" s="33">
        <v>1</v>
      </c>
      <c r="Q464" s="33">
        <v>920</v>
      </c>
      <c r="R464" s="2"/>
    </row>
    <row r="465" spans="1:18" ht="15.75" customHeight="1">
      <c r="A465" s="2">
        <v>41997</v>
      </c>
      <c r="B465" s="27" t="s">
        <v>754</v>
      </c>
      <c r="C465" s="85" t="s">
        <v>899</v>
      </c>
      <c r="D465" s="30" t="s">
        <v>900</v>
      </c>
      <c r="E465" s="33">
        <v>138</v>
      </c>
      <c r="F465" s="33">
        <v>29</v>
      </c>
      <c r="G465" s="42">
        <v>0.21</v>
      </c>
      <c r="H465" s="42">
        <v>0.26</v>
      </c>
      <c r="I465" s="33">
        <v>93</v>
      </c>
      <c r="J465" s="33">
        <v>28</v>
      </c>
      <c r="K465" s="34">
        <v>0.3</v>
      </c>
      <c r="L465" s="35" t="s">
        <v>25</v>
      </c>
      <c r="M465" s="39">
        <v>0.35</v>
      </c>
      <c r="N465" s="37">
        <v>1</v>
      </c>
      <c r="O465" s="37">
        <v>295</v>
      </c>
      <c r="P465" s="33">
        <v>3</v>
      </c>
      <c r="Q465" s="33">
        <v>2469</v>
      </c>
      <c r="R465" s="2"/>
    </row>
    <row r="466" spans="1:18" ht="15.75" customHeight="1">
      <c r="A466" s="2">
        <v>41885</v>
      </c>
      <c r="B466" s="27" t="s">
        <v>754</v>
      </c>
      <c r="C466" s="85" t="s">
        <v>901</v>
      </c>
      <c r="D466" s="30" t="s">
        <v>902</v>
      </c>
      <c r="E466" s="33">
        <v>104</v>
      </c>
      <c r="F466" s="33">
        <v>18</v>
      </c>
      <c r="G466" s="42">
        <v>0.17</v>
      </c>
      <c r="H466" s="42">
        <v>0.22</v>
      </c>
      <c r="I466" s="33">
        <v>54</v>
      </c>
      <c r="J466" s="33">
        <v>22</v>
      </c>
      <c r="K466" s="34">
        <v>0.41</v>
      </c>
      <c r="L466" s="35" t="s">
        <v>25</v>
      </c>
      <c r="M466" s="39">
        <v>0.47</v>
      </c>
      <c r="N466" s="37">
        <v>2</v>
      </c>
      <c r="O466" s="37">
        <v>527</v>
      </c>
      <c r="P466" s="33">
        <v>2</v>
      </c>
      <c r="Q466" s="33">
        <v>1219</v>
      </c>
      <c r="R466" s="2"/>
    </row>
    <row r="467" spans="1:18" ht="15.75" customHeight="1">
      <c r="A467" s="2">
        <v>41649</v>
      </c>
      <c r="B467" s="27" t="s">
        <v>754</v>
      </c>
      <c r="C467" s="85" t="s">
        <v>903</v>
      </c>
      <c r="D467" s="30" t="s">
        <v>904</v>
      </c>
      <c r="E467" s="33">
        <v>84</v>
      </c>
      <c r="F467" s="33">
        <v>7</v>
      </c>
      <c r="G467" s="42">
        <v>0.08</v>
      </c>
      <c r="H467" s="42">
        <v>0.13</v>
      </c>
      <c r="I467" s="33">
        <v>111</v>
      </c>
      <c r="J467" s="33">
        <v>15</v>
      </c>
      <c r="K467" s="34">
        <v>0.14000000000000001</v>
      </c>
      <c r="L467" s="35" t="s">
        <v>25</v>
      </c>
      <c r="M467" s="39">
        <v>0.19</v>
      </c>
      <c r="N467" s="37">
        <v>1</v>
      </c>
      <c r="O467" s="37">
        <v>420</v>
      </c>
      <c r="P467" s="33">
        <v>1</v>
      </c>
      <c r="Q467" s="33">
        <v>955</v>
      </c>
      <c r="R467" s="2"/>
    </row>
    <row r="468" spans="1:18" ht="15.75" customHeight="1">
      <c r="A468" s="2">
        <v>42532</v>
      </c>
      <c r="B468" s="27" t="s">
        <v>754</v>
      </c>
      <c r="C468" s="85" t="s">
        <v>905</v>
      </c>
      <c r="D468" s="30" t="s">
        <v>906</v>
      </c>
      <c r="E468" s="33">
        <v>314</v>
      </c>
      <c r="F468" s="33">
        <v>14</v>
      </c>
      <c r="G468" s="42">
        <v>0.04</v>
      </c>
      <c r="H468" s="42">
        <v>0.13</v>
      </c>
      <c r="I468" s="33">
        <v>217</v>
      </c>
      <c r="J468" s="33">
        <v>20</v>
      </c>
      <c r="K468" s="34">
        <v>0.09</v>
      </c>
      <c r="L468" s="35" t="s">
        <v>31</v>
      </c>
      <c r="M468" s="36" t="s">
        <v>32</v>
      </c>
      <c r="N468" s="37">
        <v>2</v>
      </c>
      <c r="O468" s="37">
        <v>245</v>
      </c>
      <c r="P468" s="33">
        <v>2</v>
      </c>
      <c r="Q468" s="33">
        <v>715</v>
      </c>
      <c r="R468" s="2"/>
    </row>
    <row r="469" spans="1:18" ht="15.75" customHeight="1">
      <c r="A469" s="2">
        <v>10608</v>
      </c>
      <c r="B469" s="27" t="s">
        <v>754</v>
      </c>
      <c r="C469" s="85" t="s">
        <v>907</v>
      </c>
      <c r="D469" s="30" t="s">
        <v>908</v>
      </c>
      <c r="E469" s="33">
        <v>381</v>
      </c>
      <c r="F469" s="33">
        <v>11</v>
      </c>
      <c r="G469" s="42">
        <v>0.03</v>
      </c>
      <c r="H469" s="42">
        <v>0.14000000000000001</v>
      </c>
      <c r="I469" s="33">
        <v>239</v>
      </c>
      <c r="J469" s="33">
        <v>25</v>
      </c>
      <c r="K469" s="34">
        <v>0.1</v>
      </c>
      <c r="L469" s="35" t="s">
        <v>31</v>
      </c>
      <c r="M469" s="36" t="s">
        <v>32</v>
      </c>
      <c r="N469" s="37">
        <v>1</v>
      </c>
      <c r="O469" s="37">
        <v>250</v>
      </c>
      <c r="P469" s="33">
        <v>1</v>
      </c>
      <c r="Q469" s="33">
        <v>826</v>
      </c>
      <c r="R469" s="2"/>
    </row>
    <row r="470" spans="1:18" ht="15.75" customHeight="1">
      <c r="A470" s="2">
        <v>43508</v>
      </c>
      <c r="B470" s="27" t="s">
        <v>754</v>
      </c>
      <c r="C470" s="85" t="s">
        <v>909</v>
      </c>
      <c r="D470" s="30" t="s">
        <v>910</v>
      </c>
      <c r="E470" s="33">
        <v>257</v>
      </c>
      <c r="F470" s="33">
        <v>18</v>
      </c>
      <c r="G470" s="42">
        <v>7.0000000000000007E-2</v>
      </c>
      <c r="H470" s="42">
        <v>0.12</v>
      </c>
      <c r="I470" s="33"/>
      <c r="J470" s="33"/>
      <c r="K470" s="41"/>
      <c r="L470" s="35"/>
      <c r="M470" s="36" t="s">
        <v>826</v>
      </c>
      <c r="N470" s="37"/>
      <c r="O470" s="37"/>
      <c r="P470" s="33"/>
      <c r="Q470" s="33"/>
      <c r="R470" s="2"/>
    </row>
    <row r="471" spans="1:18" ht="15.75" customHeight="1">
      <c r="A471" s="2">
        <v>10784</v>
      </c>
      <c r="B471" s="27" t="s">
        <v>754</v>
      </c>
      <c r="C471" s="85" t="s">
        <v>911</v>
      </c>
      <c r="D471" s="30" t="s">
        <v>912</v>
      </c>
      <c r="E471" s="33">
        <v>210</v>
      </c>
      <c r="F471" s="33">
        <v>5</v>
      </c>
      <c r="G471" s="42">
        <v>0.02</v>
      </c>
      <c r="H471" s="42">
        <v>0.13</v>
      </c>
      <c r="I471" s="33">
        <v>161</v>
      </c>
      <c r="J471" s="33">
        <v>16</v>
      </c>
      <c r="K471" s="34">
        <v>0.1</v>
      </c>
      <c r="L471" s="35" t="s">
        <v>31</v>
      </c>
      <c r="M471" s="36" t="s">
        <v>32</v>
      </c>
      <c r="N471" s="37">
        <v>2</v>
      </c>
      <c r="O471" s="37">
        <v>307</v>
      </c>
      <c r="P471" s="33">
        <v>2</v>
      </c>
      <c r="Q471" s="33">
        <v>915</v>
      </c>
      <c r="R471" s="2"/>
    </row>
    <row r="472" spans="1:18" ht="15.75" customHeight="1">
      <c r="A472" s="2">
        <v>41701</v>
      </c>
      <c r="B472" s="27" t="s">
        <v>754</v>
      </c>
      <c r="C472" s="85" t="s">
        <v>913</v>
      </c>
      <c r="D472" s="30" t="s">
        <v>914</v>
      </c>
      <c r="E472" s="33">
        <v>249</v>
      </c>
      <c r="F472" s="33">
        <v>31</v>
      </c>
      <c r="G472" s="42">
        <v>0.12</v>
      </c>
      <c r="H472" s="42">
        <v>0.17</v>
      </c>
      <c r="I472" s="33">
        <v>244</v>
      </c>
      <c r="J472" s="33">
        <v>20</v>
      </c>
      <c r="K472" s="34">
        <v>0.08</v>
      </c>
      <c r="L472" s="35" t="s">
        <v>31</v>
      </c>
      <c r="M472" s="36" t="s">
        <v>32</v>
      </c>
      <c r="N472" s="37">
        <v>2</v>
      </c>
      <c r="O472" s="37">
        <v>487</v>
      </c>
      <c r="P472" s="33">
        <v>2</v>
      </c>
      <c r="Q472" s="33">
        <v>1379</v>
      </c>
      <c r="R472" s="2"/>
    </row>
    <row r="473" spans="1:18" ht="15.75" customHeight="1">
      <c r="A473" s="2">
        <v>10892</v>
      </c>
      <c r="B473" s="27" t="s">
        <v>754</v>
      </c>
      <c r="C473" s="85" t="s">
        <v>915</v>
      </c>
      <c r="D473" s="30" t="s">
        <v>916</v>
      </c>
      <c r="E473" s="33">
        <v>819</v>
      </c>
      <c r="F473" s="33">
        <v>48</v>
      </c>
      <c r="G473" s="42">
        <v>0.06</v>
      </c>
      <c r="H473" s="42">
        <v>0.13</v>
      </c>
      <c r="I473" s="33">
        <v>572</v>
      </c>
      <c r="J473" s="33">
        <v>59</v>
      </c>
      <c r="K473" s="34">
        <v>0.1</v>
      </c>
      <c r="L473" s="35" t="s">
        <v>31</v>
      </c>
      <c r="M473" s="36" t="s">
        <v>32</v>
      </c>
      <c r="N473" s="37">
        <v>3</v>
      </c>
      <c r="O473" s="37">
        <v>509</v>
      </c>
      <c r="P473" s="33">
        <v>2</v>
      </c>
      <c r="Q473" s="33">
        <v>1480</v>
      </c>
      <c r="R473" s="2"/>
    </row>
    <row r="474" spans="1:18" ht="15.75" customHeight="1">
      <c r="A474" s="2">
        <v>41748</v>
      </c>
      <c r="B474" s="27" t="s">
        <v>754</v>
      </c>
      <c r="C474" s="85" t="s">
        <v>917</v>
      </c>
      <c r="D474" s="30" t="s">
        <v>918</v>
      </c>
      <c r="E474" s="33">
        <v>157</v>
      </c>
      <c r="F474" s="33">
        <v>41</v>
      </c>
      <c r="G474" s="42">
        <v>0.26</v>
      </c>
      <c r="H474" s="42">
        <v>0.31</v>
      </c>
      <c r="I474" s="33">
        <v>99</v>
      </c>
      <c r="J474" s="33">
        <v>25</v>
      </c>
      <c r="K474" s="34">
        <v>0.25</v>
      </c>
      <c r="L474" s="35" t="s">
        <v>31</v>
      </c>
      <c r="M474" s="36" t="s">
        <v>32</v>
      </c>
      <c r="N474" s="37">
        <v>2</v>
      </c>
      <c r="O474" s="37">
        <v>695</v>
      </c>
      <c r="P474" s="33">
        <v>2</v>
      </c>
      <c r="Q474" s="33">
        <v>2092</v>
      </c>
      <c r="R474" s="2"/>
    </row>
    <row r="475" spans="1:18" ht="15.75" customHeight="1">
      <c r="A475" s="2">
        <v>40072</v>
      </c>
      <c r="B475" s="27" t="s">
        <v>754</v>
      </c>
      <c r="C475" s="85" t="s">
        <v>919</v>
      </c>
      <c r="D475" s="30" t="s">
        <v>920</v>
      </c>
      <c r="E475" s="33">
        <v>56</v>
      </c>
      <c r="F475" s="33">
        <v>6</v>
      </c>
      <c r="G475" s="42">
        <v>0.11</v>
      </c>
      <c r="H475" s="42">
        <v>0.16</v>
      </c>
      <c r="I475" s="33">
        <v>57</v>
      </c>
      <c r="J475" s="33">
        <v>8</v>
      </c>
      <c r="K475" s="34">
        <v>0.14000000000000001</v>
      </c>
      <c r="L475" s="35" t="s">
        <v>31</v>
      </c>
      <c r="M475" s="36" t="s">
        <v>32</v>
      </c>
      <c r="N475" s="37">
        <v>1</v>
      </c>
      <c r="O475" s="37">
        <v>290</v>
      </c>
      <c r="P475" s="33">
        <v>1</v>
      </c>
      <c r="Q475" s="33">
        <v>833</v>
      </c>
      <c r="R475" s="2"/>
    </row>
    <row r="476" spans="1:18" ht="15.75" customHeight="1">
      <c r="A476" s="2">
        <v>10767</v>
      </c>
      <c r="B476" s="27" t="s">
        <v>754</v>
      </c>
      <c r="C476" s="85" t="s">
        <v>921</v>
      </c>
      <c r="D476" s="30" t="s">
        <v>922</v>
      </c>
      <c r="E476" s="33">
        <v>362</v>
      </c>
      <c r="F476" s="33">
        <v>28</v>
      </c>
      <c r="G476" s="42">
        <v>0.08</v>
      </c>
      <c r="H476" s="42">
        <v>0.13</v>
      </c>
      <c r="I476" s="33">
        <v>251</v>
      </c>
      <c r="J476" s="33">
        <v>36</v>
      </c>
      <c r="K476" s="34">
        <v>0.14000000000000001</v>
      </c>
      <c r="L476" s="35" t="s">
        <v>25</v>
      </c>
      <c r="M476" s="39">
        <v>0.19</v>
      </c>
      <c r="N476" s="37">
        <v>1</v>
      </c>
      <c r="O476" s="37">
        <v>296</v>
      </c>
      <c r="P476" s="33">
        <v>1</v>
      </c>
      <c r="Q476" s="33">
        <v>881</v>
      </c>
      <c r="R476" s="2"/>
    </row>
    <row r="477" spans="1:18" ht="15.75" customHeight="1">
      <c r="A477" s="2">
        <v>40620</v>
      </c>
      <c r="B477" s="27" t="s">
        <v>754</v>
      </c>
      <c r="C477" s="85" t="s">
        <v>923</v>
      </c>
      <c r="D477" s="30" t="s">
        <v>924</v>
      </c>
      <c r="E477" s="33">
        <v>499</v>
      </c>
      <c r="F477" s="33">
        <v>8</v>
      </c>
      <c r="G477" s="42">
        <v>0.02</v>
      </c>
      <c r="H477" s="42">
        <v>0.1</v>
      </c>
      <c r="I477" s="33">
        <v>602</v>
      </c>
      <c r="J477" s="33">
        <v>32</v>
      </c>
      <c r="K477" s="34">
        <v>0.05</v>
      </c>
      <c r="L477" s="35" t="s">
        <v>31</v>
      </c>
      <c r="M477" s="36" t="s">
        <v>32</v>
      </c>
      <c r="N477" s="37">
        <v>1</v>
      </c>
      <c r="O477" s="37">
        <v>276</v>
      </c>
      <c r="P477" s="33">
        <v>1</v>
      </c>
      <c r="Q477" s="33">
        <v>685</v>
      </c>
      <c r="R477" s="2"/>
    </row>
    <row r="478" spans="1:18" ht="15.75" customHeight="1">
      <c r="A478" s="2">
        <v>784</v>
      </c>
      <c r="B478" s="27" t="s">
        <v>754</v>
      </c>
      <c r="C478" s="85" t="s">
        <v>925</v>
      </c>
      <c r="D478" s="30" t="s">
        <v>926</v>
      </c>
      <c r="E478" s="33">
        <v>549</v>
      </c>
      <c r="F478" s="33">
        <v>62</v>
      </c>
      <c r="G478" s="42">
        <v>0.11</v>
      </c>
      <c r="H478" s="42">
        <v>0.16</v>
      </c>
      <c r="I478" s="33"/>
      <c r="J478" s="33"/>
      <c r="K478" s="41"/>
      <c r="L478" s="35"/>
      <c r="M478" s="36" t="s">
        <v>826</v>
      </c>
      <c r="N478" s="37"/>
      <c r="O478" s="37"/>
      <c r="P478" s="33"/>
      <c r="Q478" s="33"/>
      <c r="R478" s="2"/>
    </row>
    <row r="479" spans="1:18" ht="15.75" customHeight="1">
      <c r="A479" s="2">
        <v>40964</v>
      </c>
      <c r="B479" s="27" t="s">
        <v>754</v>
      </c>
      <c r="C479" s="85" t="s">
        <v>927</v>
      </c>
      <c r="D479" s="30" t="s">
        <v>928</v>
      </c>
      <c r="E479" s="33">
        <v>85</v>
      </c>
      <c r="F479" s="33">
        <v>35</v>
      </c>
      <c r="G479" s="42">
        <v>0.41</v>
      </c>
      <c r="H479" s="42">
        <v>0.47</v>
      </c>
      <c r="I479" s="33">
        <v>39</v>
      </c>
      <c r="J479" s="33">
        <v>19</v>
      </c>
      <c r="K479" s="34">
        <v>0.49</v>
      </c>
      <c r="L479" s="35" t="s">
        <v>25</v>
      </c>
      <c r="M479" s="39">
        <v>0.56000000000000005</v>
      </c>
      <c r="N479" s="37">
        <v>3</v>
      </c>
      <c r="O479" s="37">
        <v>735</v>
      </c>
      <c r="P479" s="33">
        <v>4</v>
      </c>
      <c r="Q479" s="33">
        <v>3376</v>
      </c>
      <c r="R479" s="2"/>
    </row>
    <row r="480" spans="1:18" ht="15.75" customHeight="1">
      <c r="A480" s="2">
        <v>11242</v>
      </c>
      <c r="B480" s="27" t="s">
        <v>754</v>
      </c>
      <c r="C480" s="85" t="s">
        <v>929</v>
      </c>
      <c r="D480" s="30" t="s">
        <v>930</v>
      </c>
      <c r="E480" s="33">
        <v>347</v>
      </c>
      <c r="F480" s="33">
        <v>32</v>
      </c>
      <c r="G480" s="42">
        <v>0.09</v>
      </c>
      <c r="H480" s="42">
        <v>0.14000000000000001</v>
      </c>
      <c r="I480" s="33">
        <v>265</v>
      </c>
      <c r="J480" s="33">
        <v>39</v>
      </c>
      <c r="K480" s="34">
        <v>0.15</v>
      </c>
      <c r="L480" s="35" t="s">
        <v>25</v>
      </c>
      <c r="M480" s="39">
        <v>0.2</v>
      </c>
      <c r="N480" s="37">
        <v>2</v>
      </c>
      <c r="O480" s="37">
        <v>348</v>
      </c>
      <c r="P480" s="33">
        <v>2</v>
      </c>
      <c r="Q480" s="33">
        <v>1927</v>
      </c>
      <c r="R480" s="2"/>
    </row>
    <row r="481" spans="1:18" ht="15.75" customHeight="1">
      <c r="A481" s="2">
        <v>30</v>
      </c>
      <c r="B481" s="27" t="s">
        <v>754</v>
      </c>
      <c r="C481" s="85" t="s">
        <v>931</v>
      </c>
      <c r="D481" s="30" t="s">
        <v>932</v>
      </c>
      <c r="E481" s="33">
        <v>164</v>
      </c>
      <c r="F481" s="33">
        <v>33</v>
      </c>
      <c r="G481" s="42">
        <v>0.2</v>
      </c>
      <c r="H481" s="42">
        <v>0.25</v>
      </c>
      <c r="I481" s="33">
        <v>137</v>
      </c>
      <c r="J481" s="33">
        <v>41</v>
      </c>
      <c r="K481" s="34">
        <v>0.3</v>
      </c>
      <c r="L481" s="35" t="s">
        <v>25</v>
      </c>
      <c r="M481" s="39">
        <v>0.35</v>
      </c>
      <c r="N481" s="37">
        <v>2</v>
      </c>
      <c r="O481" s="37">
        <v>586</v>
      </c>
      <c r="P481" s="33">
        <v>2</v>
      </c>
      <c r="Q481" s="33">
        <v>2344</v>
      </c>
      <c r="R481" s="2"/>
    </row>
    <row r="482" spans="1:18" ht="15.75" customHeight="1">
      <c r="A482" s="2">
        <v>10288</v>
      </c>
      <c r="B482" s="27" t="s">
        <v>754</v>
      </c>
      <c r="C482" s="85" t="s">
        <v>933</v>
      </c>
      <c r="D482" s="30" t="s">
        <v>934</v>
      </c>
      <c r="E482" s="33">
        <v>129</v>
      </c>
      <c r="F482" s="33">
        <v>23</v>
      </c>
      <c r="G482" s="42">
        <v>0.18</v>
      </c>
      <c r="H482" s="42">
        <v>0.23</v>
      </c>
      <c r="I482" s="33">
        <v>86</v>
      </c>
      <c r="J482" s="33">
        <v>30</v>
      </c>
      <c r="K482" s="34">
        <v>0.35</v>
      </c>
      <c r="L482" s="35" t="s">
        <v>25</v>
      </c>
      <c r="M482" s="39">
        <v>0.4</v>
      </c>
      <c r="N482" s="37">
        <v>2</v>
      </c>
      <c r="O482" s="37">
        <v>769</v>
      </c>
      <c r="P482" s="33">
        <v>1</v>
      </c>
      <c r="Q482" s="33">
        <v>1620</v>
      </c>
      <c r="R482" s="2"/>
    </row>
    <row r="483" spans="1:18" ht="15.75" customHeight="1">
      <c r="A483" s="2">
        <v>10549</v>
      </c>
      <c r="B483" s="27" t="s">
        <v>754</v>
      </c>
      <c r="C483" s="85" t="s">
        <v>935</v>
      </c>
      <c r="D483" s="30" t="s">
        <v>936</v>
      </c>
      <c r="E483" s="33">
        <v>154</v>
      </c>
      <c r="F483" s="33">
        <v>19</v>
      </c>
      <c r="G483" s="42">
        <v>0.12</v>
      </c>
      <c r="H483" s="42">
        <v>0.22</v>
      </c>
      <c r="I483" s="33">
        <v>104</v>
      </c>
      <c r="J483" s="33">
        <v>23</v>
      </c>
      <c r="K483" s="34">
        <v>0.22</v>
      </c>
      <c r="L483" s="35" t="s">
        <v>25</v>
      </c>
      <c r="M483" s="39">
        <v>0.27</v>
      </c>
      <c r="N483" s="37">
        <v>7</v>
      </c>
      <c r="O483" s="37">
        <v>4265</v>
      </c>
      <c r="P483" s="33">
        <v>14</v>
      </c>
      <c r="Q483" s="33">
        <v>11358</v>
      </c>
      <c r="R483" s="2"/>
    </row>
    <row r="484" spans="1:18" ht="15.75" customHeight="1">
      <c r="A484" s="2">
        <v>40598</v>
      </c>
      <c r="B484" s="27" t="s">
        <v>754</v>
      </c>
      <c r="C484" s="85" t="s">
        <v>937</v>
      </c>
      <c r="D484" s="30" t="s">
        <v>938</v>
      </c>
      <c r="E484" s="33">
        <v>338</v>
      </c>
      <c r="F484" s="33">
        <v>27</v>
      </c>
      <c r="G484" s="42">
        <v>0.08</v>
      </c>
      <c r="H484" s="42">
        <v>0.13</v>
      </c>
      <c r="I484" s="33"/>
      <c r="J484" s="33"/>
      <c r="K484" s="41"/>
      <c r="L484" s="35"/>
      <c r="M484" s="36" t="s">
        <v>826</v>
      </c>
      <c r="N484" s="37"/>
      <c r="O484" s="37"/>
      <c r="P484" s="33"/>
      <c r="Q484" s="33"/>
      <c r="R484" s="2"/>
    </row>
    <row r="485" spans="1:18" ht="15.75" customHeight="1">
      <c r="A485" s="2">
        <v>40825</v>
      </c>
      <c r="B485" s="27" t="s">
        <v>754</v>
      </c>
      <c r="C485" s="85" t="s">
        <v>939</v>
      </c>
      <c r="D485" s="30" t="s">
        <v>940</v>
      </c>
      <c r="E485" s="31">
        <v>2304</v>
      </c>
      <c r="F485" s="31">
        <v>37</v>
      </c>
      <c r="G485" s="32">
        <v>0.02</v>
      </c>
      <c r="H485" s="32">
        <v>0.1</v>
      </c>
      <c r="I485" s="33">
        <v>2647</v>
      </c>
      <c r="J485" s="33">
        <v>55</v>
      </c>
      <c r="K485" s="34">
        <v>0.02</v>
      </c>
      <c r="L485" s="35" t="s">
        <v>31</v>
      </c>
      <c r="M485" s="36" t="s">
        <v>32</v>
      </c>
      <c r="N485" s="37">
        <v>4</v>
      </c>
      <c r="O485" s="37">
        <v>457</v>
      </c>
      <c r="P485" s="33">
        <v>3</v>
      </c>
      <c r="Q485" s="33">
        <v>842</v>
      </c>
      <c r="R485" s="2"/>
    </row>
    <row r="486" spans="1:18" ht="15.75" customHeight="1">
      <c r="A486" s="2">
        <v>11127</v>
      </c>
      <c r="B486" s="27" t="s">
        <v>754</v>
      </c>
      <c r="C486" s="85" t="s">
        <v>941</v>
      </c>
      <c r="D486" s="30" t="s">
        <v>942</v>
      </c>
      <c r="E486" s="33">
        <v>575</v>
      </c>
      <c r="F486" s="33">
        <v>53</v>
      </c>
      <c r="G486" s="42">
        <v>0.09</v>
      </c>
      <c r="H486" s="42">
        <v>0.14000000000000001</v>
      </c>
      <c r="I486" s="33">
        <v>417</v>
      </c>
      <c r="J486" s="33">
        <v>68</v>
      </c>
      <c r="K486" s="34">
        <v>0.16</v>
      </c>
      <c r="L486" s="35" t="s">
        <v>25</v>
      </c>
      <c r="M486" s="39">
        <v>0.21</v>
      </c>
      <c r="N486" s="37">
        <v>1</v>
      </c>
      <c r="O486" s="37">
        <v>232</v>
      </c>
      <c r="P486" s="33">
        <v>1</v>
      </c>
      <c r="Q486" s="33">
        <v>1189</v>
      </c>
      <c r="R486" s="2"/>
    </row>
    <row r="487" spans="1:18" ht="15.75" customHeight="1">
      <c r="A487" s="2">
        <v>42488</v>
      </c>
      <c r="B487" s="27" t="s">
        <v>754</v>
      </c>
      <c r="C487" s="85" t="s">
        <v>943</v>
      </c>
      <c r="D487" s="30" t="s">
        <v>944</v>
      </c>
      <c r="E487" s="33">
        <v>311</v>
      </c>
      <c r="F487" s="33">
        <v>23</v>
      </c>
      <c r="G487" s="42">
        <v>7.0000000000000007E-2</v>
      </c>
      <c r="H487" s="42">
        <v>0.13</v>
      </c>
      <c r="I487" s="33">
        <v>178</v>
      </c>
      <c r="J487" s="33">
        <v>35</v>
      </c>
      <c r="K487" s="34">
        <v>0.2</v>
      </c>
      <c r="L487" s="35" t="s">
        <v>25</v>
      </c>
      <c r="M487" s="39">
        <v>0.25</v>
      </c>
      <c r="N487" s="37">
        <v>1</v>
      </c>
      <c r="O487" s="37">
        <v>431</v>
      </c>
      <c r="P487" s="33">
        <v>1</v>
      </c>
      <c r="Q487" s="33">
        <v>1103</v>
      </c>
      <c r="R487" s="2"/>
    </row>
    <row r="488" spans="1:18" ht="15.75" customHeight="1">
      <c r="A488" s="2">
        <v>217</v>
      </c>
      <c r="B488" s="27" t="s">
        <v>754</v>
      </c>
      <c r="C488" s="85" t="s">
        <v>945</v>
      </c>
      <c r="D488" s="30" t="s">
        <v>946</v>
      </c>
      <c r="E488" s="33">
        <v>144</v>
      </c>
      <c r="F488" s="33">
        <v>18</v>
      </c>
      <c r="G488" s="42">
        <v>0.13</v>
      </c>
      <c r="H488" s="42">
        <v>0.18</v>
      </c>
      <c r="I488" s="33">
        <v>70</v>
      </c>
      <c r="J488" s="33">
        <v>14</v>
      </c>
      <c r="K488" s="34">
        <v>0.2</v>
      </c>
      <c r="L488" s="35" t="s">
        <v>25</v>
      </c>
      <c r="M488" s="39">
        <v>0.25</v>
      </c>
      <c r="N488" s="37">
        <v>1</v>
      </c>
      <c r="O488" s="37">
        <v>439</v>
      </c>
      <c r="P488" s="33">
        <v>1</v>
      </c>
      <c r="Q488" s="33">
        <v>1814</v>
      </c>
      <c r="R488" s="2"/>
    </row>
    <row r="489" spans="1:18" ht="15.75" customHeight="1">
      <c r="A489" s="2">
        <v>712</v>
      </c>
      <c r="B489" s="27" t="s">
        <v>754</v>
      </c>
      <c r="C489" s="85" t="s">
        <v>947</v>
      </c>
      <c r="D489" s="30" t="s">
        <v>948</v>
      </c>
      <c r="E489" s="33">
        <v>141</v>
      </c>
      <c r="F489" s="33">
        <v>19</v>
      </c>
      <c r="G489" s="42">
        <v>0.13</v>
      </c>
      <c r="H489" s="42">
        <v>0.18</v>
      </c>
      <c r="I489" s="33">
        <v>92</v>
      </c>
      <c r="J489" s="33">
        <v>26</v>
      </c>
      <c r="K489" s="34">
        <v>0.28000000000000003</v>
      </c>
      <c r="L489" s="35" t="s">
        <v>25</v>
      </c>
      <c r="M489" s="39">
        <v>0.33</v>
      </c>
      <c r="N489" s="37">
        <v>2</v>
      </c>
      <c r="O489" s="37">
        <v>295</v>
      </c>
      <c r="P489" s="33">
        <v>2</v>
      </c>
      <c r="Q489" s="33">
        <v>956</v>
      </c>
      <c r="R489" s="2"/>
    </row>
    <row r="490" spans="1:18" ht="15.75" customHeight="1">
      <c r="A490" s="2">
        <v>10803</v>
      </c>
      <c r="B490" s="27" t="s">
        <v>754</v>
      </c>
      <c r="C490" s="85" t="s">
        <v>949</v>
      </c>
      <c r="D490" s="30" t="s">
        <v>950</v>
      </c>
      <c r="E490" s="33">
        <v>42</v>
      </c>
      <c r="F490" s="33">
        <v>9</v>
      </c>
      <c r="G490" s="42">
        <v>0.21</v>
      </c>
      <c r="H490" s="42">
        <v>0.26</v>
      </c>
      <c r="I490" s="33">
        <v>38</v>
      </c>
      <c r="J490" s="33">
        <v>12</v>
      </c>
      <c r="K490" s="34">
        <v>0.32</v>
      </c>
      <c r="L490" s="35" t="s">
        <v>25</v>
      </c>
      <c r="M490" s="39">
        <v>0.37</v>
      </c>
      <c r="N490" s="37">
        <v>1</v>
      </c>
      <c r="O490" s="37">
        <v>283</v>
      </c>
      <c r="P490" s="33">
        <v>0</v>
      </c>
      <c r="Q490" s="33">
        <v>854</v>
      </c>
      <c r="R490" s="2"/>
    </row>
    <row r="491" spans="1:18" ht="15.75" customHeight="1">
      <c r="A491" s="2">
        <v>10798</v>
      </c>
      <c r="B491" s="27" t="s">
        <v>754</v>
      </c>
      <c r="C491" s="85" t="s">
        <v>951</v>
      </c>
      <c r="D491" s="30" t="s">
        <v>952</v>
      </c>
      <c r="E491" s="33">
        <v>929</v>
      </c>
      <c r="F491" s="33">
        <v>55</v>
      </c>
      <c r="G491" s="42">
        <v>0.06</v>
      </c>
      <c r="H491" s="42">
        <v>0.12</v>
      </c>
      <c r="I491" s="33">
        <v>816</v>
      </c>
      <c r="J491" s="33">
        <v>96</v>
      </c>
      <c r="K491" s="34">
        <v>0.12</v>
      </c>
      <c r="L491" s="35" t="s">
        <v>25</v>
      </c>
      <c r="M491" s="39">
        <v>0.17</v>
      </c>
      <c r="N491" s="37">
        <v>2</v>
      </c>
      <c r="O491" s="37">
        <v>423</v>
      </c>
      <c r="P491" s="33">
        <v>2</v>
      </c>
      <c r="Q491" s="33">
        <v>1094</v>
      </c>
      <c r="R491" s="2"/>
    </row>
    <row r="492" spans="1:18" ht="15.75" customHeight="1">
      <c r="A492" s="2">
        <v>12311</v>
      </c>
      <c r="B492" s="27" t="s">
        <v>754</v>
      </c>
      <c r="C492" s="85" t="s">
        <v>953</v>
      </c>
      <c r="D492" s="30" t="s">
        <v>954</v>
      </c>
      <c r="E492" s="33">
        <v>267</v>
      </c>
      <c r="F492" s="33">
        <v>30</v>
      </c>
      <c r="G492" s="42">
        <v>0.11</v>
      </c>
      <c r="H492" s="42">
        <v>0.16</v>
      </c>
      <c r="I492" s="33">
        <v>162</v>
      </c>
      <c r="J492" s="33">
        <v>24</v>
      </c>
      <c r="K492" s="34">
        <v>0.15</v>
      </c>
      <c r="L492" s="35" t="s">
        <v>31</v>
      </c>
      <c r="M492" s="36" t="s">
        <v>32</v>
      </c>
      <c r="N492" s="37">
        <v>2</v>
      </c>
      <c r="O492" s="37">
        <v>736</v>
      </c>
      <c r="P492" s="33">
        <v>2</v>
      </c>
      <c r="Q492" s="33">
        <v>1808</v>
      </c>
      <c r="R492" s="2"/>
    </row>
    <row r="493" spans="1:18" ht="15.75" customHeight="1">
      <c r="A493" s="2">
        <v>11244</v>
      </c>
      <c r="B493" s="27" t="s">
        <v>754</v>
      </c>
      <c r="C493" s="85" t="s">
        <v>955</v>
      </c>
      <c r="D493" s="30" t="s">
        <v>956</v>
      </c>
      <c r="E493" s="33">
        <v>1129</v>
      </c>
      <c r="F493" s="33">
        <v>104</v>
      </c>
      <c r="G493" s="42">
        <v>0.09</v>
      </c>
      <c r="H493" s="42">
        <v>0.14000000000000001</v>
      </c>
      <c r="I493" s="33">
        <v>962</v>
      </c>
      <c r="J493" s="33">
        <v>115</v>
      </c>
      <c r="K493" s="34">
        <v>0.12</v>
      </c>
      <c r="L493" s="35" t="s">
        <v>31</v>
      </c>
      <c r="M493" s="36" t="s">
        <v>32</v>
      </c>
      <c r="N493" s="37">
        <v>2</v>
      </c>
      <c r="O493" s="37">
        <v>540</v>
      </c>
      <c r="P493" s="33">
        <v>2</v>
      </c>
      <c r="Q493" s="33">
        <v>1393</v>
      </c>
      <c r="R493" s="2"/>
    </row>
    <row r="494" spans="1:18" ht="15.75" customHeight="1">
      <c r="A494" s="2">
        <v>11109</v>
      </c>
      <c r="B494" s="27" t="s">
        <v>754</v>
      </c>
      <c r="C494" s="85" t="s">
        <v>957</v>
      </c>
      <c r="D494" s="30" t="s">
        <v>958</v>
      </c>
      <c r="E494" s="31">
        <v>93</v>
      </c>
      <c r="F494" s="31">
        <v>11</v>
      </c>
      <c r="G494" s="32">
        <v>0.12</v>
      </c>
      <c r="H494" s="32">
        <v>0.17</v>
      </c>
      <c r="I494" s="33">
        <v>66</v>
      </c>
      <c r="J494" s="33">
        <v>9</v>
      </c>
      <c r="K494" s="34">
        <v>0.14000000000000001</v>
      </c>
      <c r="L494" s="35" t="s">
        <v>31</v>
      </c>
      <c r="M494" s="36" t="s">
        <v>32</v>
      </c>
      <c r="N494" s="37">
        <v>2</v>
      </c>
      <c r="O494" s="37">
        <v>536</v>
      </c>
      <c r="P494" s="33">
        <v>2</v>
      </c>
      <c r="Q494" s="33">
        <v>1559</v>
      </c>
      <c r="R494" s="2"/>
    </row>
    <row r="495" spans="1:18" ht="15.75" customHeight="1">
      <c r="A495" s="2">
        <v>10754</v>
      </c>
      <c r="B495" s="27" t="s">
        <v>754</v>
      </c>
      <c r="C495" s="85" t="s">
        <v>959</v>
      </c>
      <c r="D495" s="30" t="s">
        <v>960</v>
      </c>
      <c r="E495" s="33">
        <v>64</v>
      </c>
      <c r="F495" s="33">
        <v>7</v>
      </c>
      <c r="G495" s="42">
        <v>0.11</v>
      </c>
      <c r="H495" s="42">
        <v>0.19</v>
      </c>
      <c r="I495" s="33">
        <v>66</v>
      </c>
      <c r="J495" s="33">
        <v>14</v>
      </c>
      <c r="K495" s="34">
        <v>0.21</v>
      </c>
      <c r="L495" s="35" t="s">
        <v>25</v>
      </c>
      <c r="M495" s="39">
        <v>0.26</v>
      </c>
      <c r="N495" s="37">
        <v>4</v>
      </c>
      <c r="O495" s="37">
        <v>1003</v>
      </c>
      <c r="P495" s="33">
        <v>1</v>
      </c>
      <c r="Q495" s="33">
        <v>876</v>
      </c>
      <c r="R495" s="2"/>
    </row>
    <row r="496" spans="1:18" ht="15.75" customHeight="1">
      <c r="A496" s="2">
        <v>12626</v>
      </c>
      <c r="B496" s="27" t="s">
        <v>754</v>
      </c>
      <c r="C496" s="85" t="s">
        <v>961</v>
      </c>
      <c r="D496" s="30" t="s">
        <v>962</v>
      </c>
      <c r="E496" s="31">
        <v>456</v>
      </c>
      <c r="F496" s="31">
        <v>38</v>
      </c>
      <c r="G496" s="32">
        <v>0.08</v>
      </c>
      <c r="H496" s="32">
        <v>0.13</v>
      </c>
      <c r="I496" s="33">
        <v>271</v>
      </c>
      <c r="J496" s="33">
        <v>39</v>
      </c>
      <c r="K496" s="34">
        <v>0.14000000000000001</v>
      </c>
      <c r="L496" s="35" t="s">
        <v>25</v>
      </c>
      <c r="M496" s="39">
        <v>0.19</v>
      </c>
      <c r="N496" s="37">
        <v>1</v>
      </c>
      <c r="O496" s="37">
        <v>319</v>
      </c>
      <c r="P496" s="33">
        <v>1</v>
      </c>
      <c r="Q496" s="33">
        <v>809</v>
      </c>
      <c r="R496" s="2"/>
    </row>
    <row r="497" spans="1:18" ht="15.75" customHeight="1">
      <c r="A497" s="2">
        <v>11804</v>
      </c>
      <c r="B497" s="27" t="s">
        <v>754</v>
      </c>
      <c r="C497" s="85" t="s">
        <v>963</v>
      </c>
      <c r="D497" s="30" t="s">
        <v>964</v>
      </c>
      <c r="E497" s="31">
        <v>354</v>
      </c>
      <c r="F497" s="31">
        <v>20</v>
      </c>
      <c r="G497" s="32">
        <v>0.06</v>
      </c>
      <c r="H497" s="32">
        <v>0.12</v>
      </c>
      <c r="I497" s="33">
        <v>259</v>
      </c>
      <c r="J497" s="33">
        <v>26</v>
      </c>
      <c r="K497" s="34">
        <v>0.1</v>
      </c>
      <c r="L497" s="35" t="s">
        <v>31</v>
      </c>
      <c r="M497" s="36" t="s">
        <v>32</v>
      </c>
      <c r="N497" s="37">
        <v>1</v>
      </c>
      <c r="O497" s="37">
        <v>263</v>
      </c>
      <c r="P497" s="33">
        <v>1</v>
      </c>
      <c r="Q497" s="33">
        <v>723</v>
      </c>
      <c r="R497" s="2"/>
    </row>
    <row r="498" spans="1:18" ht="15.75" customHeight="1">
      <c r="A498" s="2">
        <v>10657</v>
      </c>
      <c r="B498" s="27" t="s">
        <v>754</v>
      </c>
      <c r="C498" s="85" t="s">
        <v>965</v>
      </c>
      <c r="D498" s="30" t="s">
        <v>966</v>
      </c>
      <c r="E498" s="33">
        <v>4127</v>
      </c>
      <c r="F498" s="33">
        <v>266</v>
      </c>
      <c r="G498" s="42">
        <v>0.06</v>
      </c>
      <c r="H498" s="42">
        <v>0.12</v>
      </c>
      <c r="I498" s="33">
        <v>4282</v>
      </c>
      <c r="J498" s="33">
        <v>384</v>
      </c>
      <c r="K498" s="34">
        <v>0.09</v>
      </c>
      <c r="L498" s="35" t="s">
        <v>31</v>
      </c>
      <c r="M498" s="36" t="s">
        <v>32</v>
      </c>
      <c r="N498" s="37">
        <v>5</v>
      </c>
      <c r="O498" s="37">
        <v>582</v>
      </c>
      <c r="P498" s="33">
        <v>4</v>
      </c>
      <c r="Q498" s="33">
        <v>1614</v>
      </c>
      <c r="R498" s="2"/>
    </row>
    <row r="499" spans="1:18" ht="15.75" customHeight="1">
      <c r="A499" s="2">
        <v>10484</v>
      </c>
      <c r="B499" s="27" t="s">
        <v>754</v>
      </c>
      <c r="C499" s="85" t="s">
        <v>967</v>
      </c>
      <c r="D499" s="30" t="s">
        <v>968</v>
      </c>
      <c r="E499" s="33">
        <v>187</v>
      </c>
      <c r="F499" s="33">
        <v>53</v>
      </c>
      <c r="G499" s="42">
        <v>0.28000000000000003</v>
      </c>
      <c r="H499" s="42">
        <v>0.33</v>
      </c>
      <c r="I499" s="33">
        <v>142</v>
      </c>
      <c r="J499" s="33">
        <v>58</v>
      </c>
      <c r="K499" s="34">
        <v>0.41</v>
      </c>
      <c r="L499" s="35" t="s">
        <v>25</v>
      </c>
      <c r="M499" s="39">
        <v>0.47</v>
      </c>
      <c r="N499" s="37">
        <v>2</v>
      </c>
      <c r="O499" s="37">
        <v>608</v>
      </c>
      <c r="P499" s="33">
        <v>2</v>
      </c>
      <c r="Q499" s="33">
        <v>1272</v>
      </c>
      <c r="R499" s="2"/>
    </row>
    <row r="500" spans="1:18" ht="15.75" customHeight="1">
      <c r="A500" s="2">
        <v>40593</v>
      </c>
      <c r="B500" s="27" t="s">
        <v>754</v>
      </c>
      <c r="C500" s="85" t="s">
        <v>969</v>
      </c>
      <c r="D500" s="30" t="s">
        <v>970</v>
      </c>
      <c r="E500" s="33">
        <v>374</v>
      </c>
      <c r="F500" s="33">
        <v>5</v>
      </c>
      <c r="G500" s="42">
        <v>0.01</v>
      </c>
      <c r="H500" s="42">
        <v>0.1</v>
      </c>
      <c r="I500" s="33">
        <v>281</v>
      </c>
      <c r="J500" s="33">
        <v>12</v>
      </c>
      <c r="K500" s="34">
        <v>0.04</v>
      </c>
      <c r="L500" s="35" t="s">
        <v>31</v>
      </c>
      <c r="M500" s="36" t="s">
        <v>32</v>
      </c>
      <c r="N500" s="37">
        <v>1</v>
      </c>
      <c r="O500" s="37">
        <v>172</v>
      </c>
      <c r="P500" s="33">
        <v>1</v>
      </c>
      <c r="Q500" s="33">
        <v>908</v>
      </c>
      <c r="R500" s="2"/>
    </row>
    <row r="501" spans="1:18" ht="15.75" customHeight="1">
      <c r="A501" s="2">
        <v>43440</v>
      </c>
      <c r="B501" s="27" t="s">
        <v>754</v>
      </c>
      <c r="C501" s="85" t="s">
        <v>971</v>
      </c>
      <c r="D501" s="30" t="s">
        <v>972</v>
      </c>
      <c r="E501" s="33">
        <v>130</v>
      </c>
      <c r="F501" s="33">
        <v>27</v>
      </c>
      <c r="G501" s="42">
        <v>0.21</v>
      </c>
      <c r="H501" s="42">
        <v>0.26</v>
      </c>
      <c r="I501" s="33">
        <v>72</v>
      </c>
      <c r="J501" s="33">
        <v>14</v>
      </c>
      <c r="K501" s="34">
        <v>0.19</v>
      </c>
      <c r="L501" s="35" t="s">
        <v>31</v>
      </c>
      <c r="M501" s="36" t="s">
        <v>32</v>
      </c>
      <c r="N501" s="37">
        <v>2</v>
      </c>
      <c r="O501" s="37">
        <v>617</v>
      </c>
      <c r="P501" s="33">
        <v>2</v>
      </c>
      <c r="Q501" s="33">
        <v>1098</v>
      </c>
      <c r="R501" s="2"/>
    </row>
    <row r="502" spans="1:18" ht="15.75" customHeight="1">
      <c r="A502" s="2">
        <v>11407</v>
      </c>
      <c r="B502" s="27" t="s">
        <v>754</v>
      </c>
      <c r="C502" s="85" t="s">
        <v>973</v>
      </c>
      <c r="D502" s="30" t="s">
        <v>974</v>
      </c>
      <c r="E502" s="31">
        <v>447</v>
      </c>
      <c r="F502" s="31">
        <v>21</v>
      </c>
      <c r="G502" s="32">
        <v>0.05</v>
      </c>
      <c r="H502" s="32">
        <v>0.15</v>
      </c>
      <c r="I502" s="33">
        <v>410</v>
      </c>
      <c r="J502" s="33">
        <v>37</v>
      </c>
      <c r="K502" s="34">
        <v>0.09</v>
      </c>
      <c r="L502" s="35" t="s">
        <v>31</v>
      </c>
      <c r="M502" s="36" t="s">
        <v>32</v>
      </c>
      <c r="N502" s="37">
        <v>4</v>
      </c>
      <c r="O502" s="37">
        <v>909</v>
      </c>
      <c r="P502" s="33">
        <v>4</v>
      </c>
      <c r="Q502" s="33">
        <v>1935</v>
      </c>
      <c r="R502" s="2"/>
    </row>
    <row r="503" spans="1:18" ht="15.75" customHeight="1">
      <c r="A503" s="2">
        <v>11406</v>
      </c>
      <c r="B503" s="27" t="s">
        <v>754</v>
      </c>
      <c r="C503" s="85" t="s">
        <v>975</v>
      </c>
      <c r="D503" s="30" t="s">
        <v>976</v>
      </c>
      <c r="E503" s="33">
        <v>128</v>
      </c>
      <c r="F503" s="33">
        <v>17</v>
      </c>
      <c r="G503" s="42">
        <v>0.13</v>
      </c>
      <c r="H503" s="42">
        <v>0.18</v>
      </c>
      <c r="I503" s="33">
        <v>123</v>
      </c>
      <c r="J503" s="33">
        <v>20</v>
      </c>
      <c r="K503" s="34">
        <v>0.16</v>
      </c>
      <c r="L503" s="35" t="s">
        <v>31</v>
      </c>
      <c r="M503" s="36" t="s">
        <v>32</v>
      </c>
      <c r="N503" s="37">
        <v>1</v>
      </c>
      <c r="O503" s="37">
        <v>968</v>
      </c>
      <c r="P503" s="33">
        <v>1</v>
      </c>
      <c r="Q503" s="33">
        <v>1921</v>
      </c>
      <c r="R503" s="2"/>
    </row>
    <row r="504" spans="1:18" ht="15.75" customHeight="1">
      <c r="A504" s="2">
        <v>182</v>
      </c>
      <c r="B504" s="27" t="s">
        <v>754</v>
      </c>
      <c r="C504" s="85" t="s">
        <v>977</v>
      </c>
      <c r="D504" s="30" t="s">
        <v>978</v>
      </c>
      <c r="E504" s="33">
        <v>2240</v>
      </c>
      <c r="F504" s="33">
        <v>136</v>
      </c>
      <c r="G504" s="42">
        <v>0.06</v>
      </c>
      <c r="H504" s="42">
        <v>0.12</v>
      </c>
      <c r="I504" s="33">
        <v>2157</v>
      </c>
      <c r="J504" s="33">
        <v>176</v>
      </c>
      <c r="K504" s="34">
        <v>0.08</v>
      </c>
      <c r="L504" s="35" t="s">
        <v>31</v>
      </c>
      <c r="M504" s="36" t="s">
        <v>32</v>
      </c>
      <c r="N504" s="37">
        <v>3</v>
      </c>
      <c r="O504" s="37">
        <v>467</v>
      </c>
      <c r="P504" s="33">
        <v>2</v>
      </c>
      <c r="Q504" s="33">
        <v>968</v>
      </c>
      <c r="R504" s="2"/>
    </row>
    <row r="505" spans="1:18" ht="15.75" customHeight="1">
      <c r="A505" s="2">
        <v>11266</v>
      </c>
      <c r="B505" s="27" t="s">
        <v>754</v>
      </c>
      <c r="C505" s="85" t="s">
        <v>979</v>
      </c>
      <c r="D505" s="30" t="s">
        <v>980</v>
      </c>
      <c r="E505" s="33">
        <v>139</v>
      </c>
      <c r="F505" s="33">
        <v>15</v>
      </c>
      <c r="G505" s="42">
        <v>0.11</v>
      </c>
      <c r="H505" s="42">
        <v>0.21</v>
      </c>
      <c r="I505" s="33">
        <v>84</v>
      </c>
      <c r="J505" s="33">
        <v>11</v>
      </c>
      <c r="K505" s="34">
        <v>0.13</v>
      </c>
      <c r="L505" s="35" t="s">
        <v>31</v>
      </c>
      <c r="M505" s="36" t="s">
        <v>32</v>
      </c>
      <c r="N505" s="37">
        <v>1</v>
      </c>
      <c r="O505" s="37">
        <v>276</v>
      </c>
      <c r="P505" s="33">
        <v>1</v>
      </c>
      <c r="Q505" s="33">
        <v>721</v>
      </c>
      <c r="R505" s="2"/>
    </row>
    <row r="506" spans="1:18" ht="15.75" customHeight="1">
      <c r="A506" s="2">
        <v>10959</v>
      </c>
      <c r="B506" s="27" t="s">
        <v>754</v>
      </c>
      <c r="C506" s="85" t="s">
        <v>981</v>
      </c>
      <c r="D506" s="30" t="s">
        <v>982</v>
      </c>
      <c r="E506" s="33">
        <v>142</v>
      </c>
      <c r="F506" s="33">
        <v>15</v>
      </c>
      <c r="G506" s="42">
        <v>0.11</v>
      </c>
      <c r="H506" s="42">
        <v>0.18</v>
      </c>
      <c r="I506" s="33">
        <v>113</v>
      </c>
      <c r="J506" s="33">
        <v>18</v>
      </c>
      <c r="K506" s="34">
        <v>0.16</v>
      </c>
      <c r="L506" s="35" t="s">
        <v>31</v>
      </c>
      <c r="M506" s="36" t="s">
        <v>32</v>
      </c>
      <c r="N506" s="37">
        <v>1</v>
      </c>
      <c r="O506" s="37">
        <v>306</v>
      </c>
      <c r="P506" s="33">
        <v>1</v>
      </c>
      <c r="Q506" s="33">
        <v>761</v>
      </c>
      <c r="R506" s="2"/>
    </row>
    <row r="507" spans="1:18" ht="15.75" customHeight="1">
      <c r="A507" s="2">
        <v>12053</v>
      </c>
      <c r="B507" s="27" t="s">
        <v>754</v>
      </c>
      <c r="C507" s="85" t="s">
        <v>983</v>
      </c>
      <c r="D507" s="30" t="s">
        <v>984</v>
      </c>
      <c r="E507" s="33">
        <v>263</v>
      </c>
      <c r="F507" s="33">
        <v>52</v>
      </c>
      <c r="G507" s="42">
        <v>0.2</v>
      </c>
      <c r="H507" s="42">
        <v>0.25</v>
      </c>
      <c r="I507" s="33">
        <v>193</v>
      </c>
      <c r="J507" s="33">
        <v>44</v>
      </c>
      <c r="K507" s="34">
        <v>0.23</v>
      </c>
      <c r="L507" s="35" t="s">
        <v>31</v>
      </c>
      <c r="M507" s="36" t="s">
        <v>32</v>
      </c>
      <c r="N507" s="37">
        <v>3</v>
      </c>
      <c r="O507" s="37">
        <v>850</v>
      </c>
      <c r="P507" s="33">
        <v>2</v>
      </c>
      <c r="Q507" s="33">
        <v>1130</v>
      </c>
      <c r="R507" s="2"/>
    </row>
    <row r="508" spans="1:18" ht="15.75" customHeight="1">
      <c r="A508" s="2">
        <v>10637</v>
      </c>
      <c r="B508" s="27" t="s">
        <v>754</v>
      </c>
      <c r="C508" s="85" t="s">
        <v>985</v>
      </c>
      <c r="D508" s="30" t="s">
        <v>986</v>
      </c>
      <c r="E508" s="33">
        <v>122</v>
      </c>
      <c r="F508" s="33">
        <v>5</v>
      </c>
      <c r="G508" s="42">
        <v>0.04</v>
      </c>
      <c r="H508" s="42">
        <v>0.11</v>
      </c>
      <c r="I508" s="33">
        <v>81</v>
      </c>
      <c r="J508" s="33">
        <v>9</v>
      </c>
      <c r="K508" s="34">
        <v>0.11</v>
      </c>
      <c r="L508" s="35" t="s">
        <v>31</v>
      </c>
      <c r="M508" s="36" t="s">
        <v>32</v>
      </c>
      <c r="N508" s="37">
        <v>1</v>
      </c>
      <c r="O508" s="37">
        <v>291</v>
      </c>
      <c r="P508" s="33">
        <v>1</v>
      </c>
      <c r="Q508" s="33">
        <v>713</v>
      </c>
      <c r="R508" s="2"/>
    </row>
    <row r="509" spans="1:18" ht="15.75" customHeight="1">
      <c r="A509" s="2">
        <v>40879</v>
      </c>
      <c r="B509" s="27" t="s">
        <v>754</v>
      </c>
      <c r="C509" s="85" t="s">
        <v>987</v>
      </c>
      <c r="D509" s="30" t="s">
        <v>988</v>
      </c>
      <c r="E509" s="33">
        <v>236</v>
      </c>
      <c r="F509" s="33">
        <v>30</v>
      </c>
      <c r="G509" s="42">
        <v>0.13</v>
      </c>
      <c r="H509" s="42">
        <v>0.18</v>
      </c>
      <c r="I509" s="33">
        <v>130</v>
      </c>
      <c r="J509" s="33">
        <v>22</v>
      </c>
      <c r="K509" s="34">
        <v>0.17</v>
      </c>
      <c r="L509" s="35" t="s">
        <v>31</v>
      </c>
      <c r="M509" s="36" t="s">
        <v>32</v>
      </c>
      <c r="N509" s="37">
        <v>1</v>
      </c>
      <c r="O509" s="37">
        <v>338</v>
      </c>
      <c r="P509" s="33">
        <v>1</v>
      </c>
      <c r="Q509" s="33">
        <v>752</v>
      </c>
      <c r="R509" s="2"/>
    </row>
    <row r="510" spans="1:18" ht="15.75" customHeight="1">
      <c r="A510" s="2">
        <v>10339</v>
      </c>
      <c r="B510" s="27" t="s">
        <v>754</v>
      </c>
      <c r="C510" s="85" t="s">
        <v>989</v>
      </c>
      <c r="D510" s="30" t="s">
        <v>990</v>
      </c>
      <c r="E510" s="33">
        <v>194</v>
      </c>
      <c r="F510" s="33">
        <v>10</v>
      </c>
      <c r="G510" s="42">
        <v>0.05</v>
      </c>
      <c r="H510" s="42">
        <v>0.11</v>
      </c>
      <c r="I510" s="33">
        <v>165</v>
      </c>
      <c r="J510" s="33">
        <v>11</v>
      </c>
      <c r="K510" s="34">
        <v>7.0000000000000007E-2</v>
      </c>
      <c r="L510" s="35" t="s">
        <v>31</v>
      </c>
      <c r="M510" s="36" t="s">
        <v>32</v>
      </c>
      <c r="N510" s="37">
        <v>1</v>
      </c>
      <c r="O510" s="37">
        <v>343</v>
      </c>
      <c r="P510" s="33">
        <v>1</v>
      </c>
      <c r="Q510" s="33">
        <v>1174</v>
      </c>
      <c r="R510" s="2"/>
    </row>
    <row r="511" spans="1:18" ht="15.75" customHeight="1">
      <c r="A511" s="2">
        <v>10912</v>
      </c>
      <c r="B511" s="27" t="s">
        <v>754</v>
      </c>
      <c r="C511" s="85" t="s">
        <v>991</v>
      </c>
      <c r="D511" s="30" t="s">
        <v>992</v>
      </c>
      <c r="E511" s="33">
        <v>1155</v>
      </c>
      <c r="F511" s="33">
        <v>46</v>
      </c>
      <c r="G511" s="42">
        <v>0.04</v>
      </c>
      <c r="H511" s="42">
        <v>0.12</v>
      </c>
      <c r="I511" s="33">
        <v>1187</v>
      </c>
      <c r="J511" s="33">
        <v>78</v>
      </c>
      <c r="K511" s="34">
        <v>7.0000000000000007E-2</v>
      </c>
      <c r="L511" s="35" t="s">
        <v>31</v>
      </c>
      <c r="M511" s="36" t="s">
        <v>32</v>
      </c>
      <c r="N511" s="37">
        <v>3</v>
      </c>
      <c r="O511" s="37">
        <v>602</v>
      </c>
      <c r="P511" s="33">
        <v>4</v>
      </c>
      <c r="Q511" s="33">
        <v>1740</v>
      </c>
      <c r="R511" s="2"/>
    </row>
    <row r="512" spans="1:18" ht="15.75" customHeight="1">
      <c r="A512" s="2">
        <v>11457</v>
      </c>
      <c r="B512" s="27" t="s">
        <v>754</v>
      </c>
      <c r="C512" s="85" t="s">
        <v>993</v>
      </c>
      <c r="D512" s="30" t="s">
        <v>994</v>
      </c>
      <c r="E512" s="33">
        <v>226</v>
      </c>
      <c r="F512" s="33">
        <v>10</v>
      </c>
      <c r="G512" s="42">
        <v>0.04</v>
      </c>
      <c r="H512" s="42">
        <v>0.13</v>
      </c>
      <c r="I512" s="33">
        <v>156</v>
      </c>
      <c r="J512" s="33">
        <v>17</v>
      </c>
      <c r="K512" s="34">
        <v>0.11</v>
      </c>
      <c r="L512" s="35" t="s">
        <v>31</v>
      </c>
      <c r="M512" s="36" t="s">
        <v>32</v>
      </c>
      <c r="N512" s="37">
        <v>1</v>
      </c>
      <c r="O512" s="37">
        <v>346</v>
      </c>
      <c r="P512" s="33">
        <v>1</v>
      </c>
      <c r="Q512" s="33">
        <v>782</v>
      </c>
      <c r="R512" s="2"/>
    </row>
    <row r="513" spans="1:18" ht="15.75" customHeight="1">
      <c r="A513" s="2">
        <v>42081</v>
      </c>
      <c r="B513" s="27" t="s">
        <v>754</v>
      </c>
      <c r="C513" s="85" t="s">
        <v>995</v>
      </c>
      <c r="D513" s="30" t="s">
        <v>996</v>
      </c>
      <c r="E513" s="33">
        <v>545</v>
      </c>
      <c r="F513" s="33">
        <v>55</v>
      </c>
      <c r="G513" s="42">
        <v>0.1</v>
      </c>
      <c r="H513" s="42">
        <v>0.15</v>
      </c>
      <c r="I513" s="33">
        <v>478</v>
      </c>
      <c r="J513" s="33">
        <v>63</v>
      </c>
      <c r="K513" s="34">
        <v>0.13</v>
      </c>
      <c r="L513" s="35" t="s">
        <v>31</v>
      </c>
      <c r="M513" s="36" t="s">
        <v>32</v>
      </c>
      <c r="N513" s="37">
        <v>1</v>
      </c>
      <c r="O513" s="37">
        <v>392</v>
      </c>
      <c r="P513" s="33">
        <v>1</v>
      </c>
      <c r="Q513" s="33">
        <v>1118</v>
      </c>
      <c r="R513" s="2"/>
    </row>
    <row r="514" spans="1:18" ht="15.75" customHeight="1">
      <c r="A514" s="2">
        <v>4</v>
      </c>
      <c r="B514" s="27" t="s">
        <v>754</v>
      </c>
      <c r="C514" s="85" t="s">
        <v>997</v>
      </c>
      <c r="D514" s="30" t="s">
        <v>998</v>
      </c>
      <c r="E514" s="33">
        <v>141</v>
      </c>
      <c r="F514" s="33">
        <v>11</v>
      </c>
      <c r="G514" s="42">
        <v>0.08</v>
      </c>
      <c r="H514" s="42">
        <v>0.13</v>
      </c>
      <c r="I514" s="33">
        <v>97</v>
      </c>
      <c r="J514" s="33">
        <v>10</v>
      </c>
      <c r="K514" s="34">
        <v>0.1</v>
      </c>
      <c r="L514" s="35" t="s">
        <v>31</v>
      </c>
      <c r="M514" s="36" t="s">
        <v>32</v>
      </c>
      <c r="N514" s="37">
        <v>1</v>
      </c>
      <c r="O514" s="37">
        <v>212</v>
      </c>
      <c r="P514" s="33">
        <v>1</v>
      </c>
      <c r="Q514" s="33">
        <v>847</v>
      </c>
      <c r="R514" s="2"/>
    </row>
    <row r="515" spans="1:18" ht="15.75" customHeight="1">
      <c r="A515" s="2">
        <v>417</v>
      </c>
      <c r="B515" s="27" t="s">
        <v>754</v>
      </c>
      <c r="C515" s="85" t="s">
        <v>999</v>
      </c>
      <c r="D515" s="30" t="s">
        <v>1000</v>
      </c>
      <c r="E515" s="33">
        <v>121</v>
      </c>
      <c r="F515" s="33">
        <v>4</v>
      </c>
      <c r="G515" s="42">
        <v>0.03</v>
      </c>
      <c r="H515" s="42">
        <v>0.13</v>
      </c>
      <c r="I515" s="33">
        <v>95</v>
      </c>
      <c r="J515" s="33">
        <v>3</v>
      </c>
      <c r="K515" s="34">
        <v>0.03</v>
      </c>
      <c r="L515" s="35" t="s">
        <v>31</v>
      </c>
      <c r="M515" s="36" t="s">
        <v>32</v>
      </c>
      <c r="N515" s="37">
        <v>1</v>
      </c>
      <c r="O515" s="37">
        <v>205</v>
      </c>
      <c r="P515" s="33">
        <v>2</v>
      </c>
      <c r="Q515" s="33">
        <v>1298</v>
      </c>
      <c r="R515" s="2"/>
    </row>
    <row r="516" spans="1:18" ht="15.75" customHeight="1">
      <c r="A516" s="2">
        <v>10665</v>
      </c>
      <c r="B516" s="27" t="s">
        <v>754</v>
      </c>
      <c r="C516" s="85" t="s">
        <v>1001</v>
      </c>
      <c r="D516" s="30" t="s">
        <v>1002</v>
      </c>
      <c r="E516" s="33">
        <v>92</v>
      </c>
      <c r="F516" s="33">
        <v>10</v>
      </c>
      <c r="G516" s="42">
        <v>0.11</v>
      </c>
      <c r="H516" s="42">
        <v>0.17</v>
      </c>
      <c r="I516" s="33">
        <v>59</v>
      </c>
      <c r="J516" s="33">
        <v>9</v>
      </c>
      <c r="K516" s="34">
        <v>0.15</v>
      </c>
      <c r="L516" s="35" t="s">
        <v>31</v>
      </c>
      <c r="M516" s="36" t="s">
        <v>32</v>
      </c>
      <c r="N516" s="37">
        <v>1</v>
      </c>
      <c r="O516" s="37">
        <v>346</v>
      </c>
      <c r="P516" s="33">
        <v>1</v>
      </c>
      <c r="Q516" s="33">
        <v>1287</v>
      </c>
      <c r="R516" s="2"/>
    </row>
    <row r="517" spans="1:18" ht="15.75" customHeight="1">
      <c r="A517" s="2">
        <v>10493</v>
      </c>
      <c r="B517" s="27" t="s">
        <v>754</v>
      </c>
      <c r="C517" s="85" t="s">
        <v>1003</v>
      </c>
      <c r="D517" s="30" t="s">
        <v>1004</v>
      </c>
      <c r="E517" s="33">
        <v>570</v>
      </c>
      <c r="F517" s="33">
        <v>42</v>
      </c>
      <c r="G517" s="42">
        <v>7.0000000000000007E-2</v>
      </c>
      <c r="H517" s="42">
        <v>0.14000000000000001</v>
      </c>
      <c r="I517" s="33">
        <v>399</v>
      </c>
      <c r="J517" s="33">
        <v>58</v>
      </c>
      <c r="K517" s="34">
        <v>0.15</v>
      </c>
      <c r="L517" s="35" t="s">
        <v>25</v>
      </c>
      <c r="M517" s="39">
        <v>0.2</v>
      </c>
      <c r="N517" s="37">
        <v>1</v>
      </c>
      <c r="O517" s="37">
        <v>265</v>
      </c>
      <c r="P517" s="33">
        <v>1</v>
      </c>
      <c r="Q517" s="33">
        <v>661</v>
      </c>
      <c r="R517" s="2"/>
    </row>
    <row r="518" spans="1:18" ht="15.75" customHeight="1">
      <c r="A518" s="2">
        <v>277</v>
      </c>
      <c r="B518" s="27" t="s">
        <v>754</v>
      </c>
      <c r="C518" s="85" t="s">
        <v>1005</v>
      </c>
      <c r="D518" s="30" t="s">
        <v>1006</v>
      </c>
      <c r="E518" s="33">
        <v>246</v>
      </c>
      <c r="F518" s="33">
        <v>32</v>
      </c>
      <c r="G518" s="42">
        <v>0.13</v>
      </c>
      <c r="H518" s="42">
        <v>0.18</v>
      </c>
      <c r="I518" s="33">
        <v>199</v>
      </c>
      <c r="J518" s="33">
        <v>41</v>
      </c>
      <c r="K518" s="34">
        <v>0.21</v>
      </c>
      <c r="L518" s="35" t="s">
        <v>25</v>
      </c>
      <c r="M518" s="39">
        <v>0.26</v>
      </c>
      <c r="N518" s="37">
        <v>1</v>
      </c>
      <c r="O518" s="37">
        <v>322</v>
      </c>
      <c r="P518" s="33">
        <v>1</v>
      </c>
      <c r="Q518" s="33">
        <v>763</v>
      </c>
      <c r="R518" s="2"/>
    </row>
    <row r="519" spans="1:18" ht="15.75" customHeight="1">
      <c r="A519" s="2">
        <v>10120</v>
      </c>
      <c r="B519" s="27" t="s">
        <v>754</v>
      </c>
      <c r="C519" s="85" t="s">
        <v>1007</v>
      </c>
      <c r="D519" s="30" t="s">
        <v>1008</v>
      </c>
      <c r="E519" s="33">
        <v>180</v>
      </c>
      <c r="F519" s="33">
        <v>19</v>
      </c>
      <c r="G519" s="42">
        <v>0.11</v>
      </c>
      <c r="H519" s="42">
        <v>0.16</v>
      </c>
      <c r="I519" s="33">
        <v>104</v>
      </c>
      <c r="J519" s="33">
        <v>26</v>
      </c>
      <c r="K519" s="34">
        <v>0.25</v>
      </c>
      <c r="L519" s="35" t="s">
        <v>25</v>
      </c>
      <c r="M519" s="39">
        <v>0.3</v>
      </c>
      <c r="N519" s="37">
        <v>2</v>
      </c>
      <c r="O519" s="37">
        <v>484</v>
      </c>
      <c r="P519" s="33">
        <v>2</v>
      </c>
      <c r="Q519" s="33">
        <v>1094</v>
      </c>
      <c r="R519" s="2"/>
    </row>
    <row r="520" spans="1:18" ht="15.75" customHeight="1">
      <c r="A520" s="2">
        <v>13239</v>
      </c>
      <c r="B520" s="27" t="s">
        <v>754</v>
      </c>
      <c r="C520" s="85" t="s">
        <v>1009</v>
      </c>
      <c r="D520" s="30" t="s">
        <v>1010</v>
      </c>
      <c r="E520" s="33">
        <v>211</v>
      </c>
      <c r="F520" s="33">
        <v>13</v>
      </c>
      <c r="G520" s="42">
        <v>0.06</v>
      </c>
      <c r="H520" s="42">
        <v>0.18</v>
      </c>
      <c r="I520" s="33">
        <v>96</v>
      </c>
      <c r="J520" s="33">
        <v>12</v>
      </c>
      <c r="K520" s="34">
        <v>0.13</v>
      </c>
      <c r="L520" s="35" t="s">
        <v>31</v>
      </c>
      <c r="M520" s="36" t="s">
        <v>32</v>
      </c>
      <c r="N520" s="37">
        <v>1</v>
      </c>
      <c r="O520" s="37">
        <v>379</v>
      </c>
      <c r="P520" s="33">
        <v>2</v>
      </c>
      <c r="Q520" s="33">
        <v>893</v>
      </c>
      <c r="R520" s="2"/>
    </row>
    <row r="521" spans="1:18" ht="15.75" customHeight="1">
      <c r="A521" s="2">
        <v>13235</v>
      </c>
      <c r="B521" s="27" t="s">
        <v>754</v>
      </c>
      <c r="C521" s="85" t="s">
        <v>1011</v>
      </c>
      <c r="D521" s="30" t="s">
        <v>1012</v>
      </c>
      <c r="E521" s="33">
        <v>20</v>
      </c>
      <c r="F521" s="33">
        <v>5</v>
      </c>
      <c r="G521" s="42">
        <v>0.25</v>
      </c>
      <c r="H521" s="42">
        <v>0.3</v>
      </c>
      <c r="I521" s="33">
        <v>29</v>
      </c>
      <c r="J521" s="33">
        <v>7</v>
      </c>
      <c r="K521" s="34">
        <v>0.24</v>
      </c>
      <c r="L521" s="35" t="s">
        <v>31</v>
      </c>
      <c r="M521" s="36" t="s">
        <v>32</v>
      </c>
      <c r="N521" s="37">
        <v>2</v>
      </c>
      <c r="O521" s="37">
        <v>340</v>
      </c>
      <c r="P521" s="33">
        <v>0</v>
      </c>
      <c r="Q521" s="33">
        <v>698</v>
      </c>
      <c r="R521" s="2"/>
    </row>
    <row r="522" spans="1:18" ht="15.75" customHeight="1">
      <c r="A522" s="2">
        <v>10841</v>
      </c>
      <c r="B522" s="27" t="s">
        <v>754</v>
      </c>
      <c r="C522" s="85" t="s">
        <v>1013</v>
      </c>
      <c r="D522" s="30" t="s">
        <v>1014</v>
      </c>
      <c r="E522" s="33">
        <v>711</v>
      </c>
      <c r="F522" s="33">
        <v>78</v>
      </c>
      <c r="G522" s="42">
        <v>0.11</v>
      </c>
      <c r="H522" s="42">
        <v>0.16</v>
      </c>
      <c r="I522" s="33">
        <v>430</v>
      </c>
      <c r="J522" s="33">
        <v>71</v>
      </c>
      <c r="K522" s="34">
        <v>0.17</v>
      </c>
      <c r="L522" s="35" t="s">
        <v>25</v>
      </c>
      <c r="M522" s="39">
        <v>0.22</v>
      </c>
      <c r="N522" s="37">
        <v>3</v>
      </c>
      <c r="O522" s="37">
        <v>588</v>
      </c>
      <c r="P522" s="33">
        <v>2</v>
      </c>
      <c r="Q522" s="33">
        <v>1365</v>
      </c>
      <c r="R522" s="2"/>
    </row>
    <row r="523" spans="1:18" ht="15.75" customHeight="1">
      <c r="A523" s="2">
        <v>10844</v>
      </c>
      <c r="B523" s="27" t="s">
        <v>754</v>
      </c>
      <c r="C523" s="85" t="s">
        <v>1015</v>
      </c>
      <c r="D523" s="30" t="s">
        <v>1016</v>
      </c>
      <c r="E523" s="33">
        <v>170</v>
      </c>
      <c r="F523" s="33">
        <v>14</v>
      </c>
      <c r="G523" s="42">
        <v>0.08</v>
      </c>
      <c r="H523" s="42">
        <v>0.13</v>
      </c>
      <c r="I523" s="33">
        <v>150</v>
      </c>
      <c r="J523" s="33">
        <v>16</v>
      </c>
      <c r="K523" s="34">
        <v>0.11</v>
      </c>
      <c r="L523" s="35" t="s">
        <v>31</v>
      </c>
      <c r="M523" s="36" t="s">
        <v>32</v>
      </c>
      <c r="N523" s="37">
        <v>1</v>
      </c>
      <c r="O523" s="37">
        <v>194</v>
      </c>
      <c r="P523" s="33">
        <v>1</v>
      </c>
      <c r="Q523" s="33">
        <v>909</v>
      </c>
      <c r="R523" s="2"/>
    </row>
    <row r="524" spans="1:18" ht="15.75" customHeight="1">
      <c r="A524" s="2">
        <v>10822</v>
      </c>
      <c r="B524" s="27" t="s">
        <v>754</v>
      </c>
      <c r="C524" s="85" t="s">
        <v>1017</v>
      </c>
      <c r="D524" s="30" t="s">
        <v>1018</v>
      </c>
      <c r="E524" s="33">
        <v>46</v>
      </c>
      <c r="F524" s="33">
        <v>1</v>
      </c>
      <c r="G524" s="42">
        <v>0.02</v>
      </c>
      <c r="H524" s="42">
        <v>0.23</v>
      </c>
      <c r="I524" s="33">
        <v>60</v>
      </c>
      <c r="J524" s="33">
        <v>19</v>
      </c>
      <c r="K524" s="34">
        <v>0.32</v>
      </c>
      <c r="L524" s="35" t="s">
        <v>25</v>
      </c>
      <c r="M524" s="39">
        <v>0.37</v>
      </c>
      <c r="N524" s="37">
        <v>2</v>
      </c>
      <c r="O524" s="37">
        <v>532</v>
      </c>
      <c r="P524" s="33">
        <v>1</v>
      </c>
      <c r="Q524" s="33">
        <v>1454</v>
      </c>
      <c r="R524" s="2"/>
    </row>
    <row r="525" spans="1:18" ht="15.75" customHeight="1">
      <c r="A525" s="2">
        <v>10589</v>
      </c>
      <c r="B525" s="27" t="s">
        <v>754</v>
      </c>
      <c r="C525" s="85" t="s">
        <v>1019</v>
      </c>
      <c r="D525" s="30" t="s">
        <v>1020</v>
      </c>
      <c r="E525" s="33">
        <v>53</v>
      </c>
      <c r="F525" s="33">
        <v>9</v>
      </c>
      <c r="G525" s="42">
        <v>0.17</v>
      </c>
      <c r="H525" s="42">
        <v>0.22</v>
      </c>
      <c r="I525" s="33">
        <v>49</v>
      </c>
      <c r="J525" s="33">
        <v>8</v>
      </c>
      <c r="K525" s="34">
        <v>0.16</v>
      </c>
      <c r="L525" s="35" t="s">
        <v>31</v>
      </c>
      <c r="M525" s="36" t="s">
        <v>32</v>
      </c>
      <c r="N525" s="37">
        <v>3</v>
      </c>
      <c r="O525" s="37">
        <v>473</v>
      </c>
      <c r="P525" s="33">
        <v>1</v>
      </c>
      <c r="Q525" s="33">
        <v>920</v>
      </c>
      <c r="R525" s="2"/>
    </row>
    <row r="526" spans="1:18" ht="15.75" customHeight="1">
      <c r="A526" s="2">
        <v>10805</v>
      </c>
      <c r="B526" s="27" t="s">
        <v>754</v>
      </c>
      <c r="C526" s="85" t="s">
        <v>1021</v>
      </c>
      <c r="D526" s="30" t="s">
        <v>1022</v>
      </c>
      <c r="E526" s="33">
        <v>106</v>
      </c>
      <c r="F526" s="33">
        <v>14</v>
      </c>
      <c r="G526" s="42">
        <v>0.13</v>
      </c>
      <c r="H526" s="42">
        <v>0.18</v>
      </c>
      <c r="I526" s="33">
        <v>156</v>
      </c>
      <c r="J526" s="33">
        <v>21</v>
      </c>
      <c r="K526" s="34">
        <v>0.13</v>
      </c>
      <c r="L526" s="35" t="s">
        <v>31</v>
      </c>
      <c r="M526" s="36" t="s">
        <v>32</v>
      </c>
      <c r="N526" s="37">
        <v>1</v>
      </c>
      <c r="O526" s="37">
        <v>230</v>
      </c>
      <c r="P526" s="33">
        <v>1</v>
      </c>
      <c r="Q526" s="33">
        <v>577</v>
      </c>
      <c r="R526" s="2"/>
    </row>
    <row r="527" spans="1:18" ht="15.75" customHeight="1">
      <c r="A527" s="2">
        <v>11739</v>
      </c>
      <c r="B527" s="27" t="s">
        <v>754</v>
      </c>
      <c r="C527" s="85" t="s">
        <v>1023</v>
      </c>
      <c r="D527" s="30" t="s">
        <v>1024</v>
      </c>
      <c r="E527" s="33">
        <v>203</v>
      </c>
      <c r="F527" s="33">
        <v>11</v>
      </c>
      <c r="G527" s="42">
        <v>0.05</v>
      </c>
      <c r="H527" s="42">
        <v>0.11</v>
      </c>
      <c r="I527" s="33">
        <v>107</v>
      </c>
      <c r="J527" s="33">
        <v>9</v>
      </c>
      <c r="K527" s="34">
        <v>0.08</v>
      </c>
      <c r="L527" s="35" t="s">
        <v>31</v>
      </c>
      <c r="M527" s="36" t="s">
        <v>32</v>
      </c>
      <c r="N527" s="37">
        <v>0</v>
      </c>
      <c r="O527" s="37">
        <v>298</v>
      </c>
      <c r="P527" s="33">
        <v>0</v>
      </c>
      <c r="Q527" s="33">
        <v>914</v>
      </c>
      <c r="R527" s="2"/>
    </row>
    <row r="528" spans="1:18" ht="15.75" customHeight="1">
      <c r="A528" s="2">
        <v>12104</v>
      </c>
      <c r="B528" s="27" t="s">
        <v>754</v>
      </c>
      <c r="C528" s="85" t="s">
        <v>1025</v>
      </c>
      <c r="D528" s="30" t="s">
        <v>1026</v>
      </c>
      <c r="E528" s="33">
        <v>305</v>
      </c>
      <c r="F528" s="33">
        <v>42</v>
      </c>
      <c r="G528" s="42">
        <v>0.14000000000000001</v>
      </c>
      <c r="H528" s="42">
        <v>0.19</v>
      </c>
      <c r="I528" s="33">
        <v>251</v>
      </c>
      <c r="J528" s="33">
        <v>57</v>
      </c>
      <c r="K528" s="34">
        <v>0.23</v>
      </c>
      <c r="L528" s="35" t="s">
        <v>25</v>
      </c>
      <c r="M528" s="39">
        <v>0.28000000000000003</v>
      </c>
      <c r="N528" s="37">
        <v>3</v>
      </c>
      <c r="O528" s="37">
        <v>923</v>
      </c>
      <c r="P528" s="33">
        <v>5</v>
      </c>
      <c r="Q528" s="33">
        <v>2433</v>
      </c>
      <c r="R528" s="2"/>
    </row>
    <row r="529" spans="1:18" ht="15.75" customHeight="1">
      <c r="A529" s="2">
        <v>11160</v>
      </c>
      <c r="B529" s="27" t="s">
        <v>754</v>
      </c>
      <c r="C529" s="85" t="s">
        <v>1027</v>
      </c>
      <c r="D529" s="30" t="s">
        <v>1028</v>
      </c>
      <c r="E529" s="33">
        <v>120</v>
      </c>
      <c r="F529" s="33">
        <v>21</v>
      </c>
      <c r="G529" s="42">
        <v>0.18</v>
      </c>
      <c r="H529" s="42">
        <v>0.23</v>
      </c>
      <c r="I529" s="33">
        <v>206</v>
      </c>
      <c r="J529" s="33">
        <v>10</v>
      </c>
      <c r="K529" s="34">
        <v>0.05</v>
      </c>
      <c r="L529" s="35" t="s">
        <v>31</v>
      </c>
      <c r="M529" s="36" t="s">
        <v>32</v>
      </c>
      <c r="N529" s="37">
        <v>3</v>
      </c>
      <c r="O529" s="37">
        <v>427</v>
      </c>
      <c r="P529" s="33">
        <v>3</v>
      </c>
      <c r="Q529" s="33">
        <v>1092</v>
      </c>
      <c r="R529" s="2"/>
    </row>
    <row r="530" spans="1:18" ht="15.75" customHeight="1">
      <c r="A530" s="2">
        <v>41247</v>
      </c>
      <c r="B530" s="27" t="s">
        <v>754</v>
      </c>
      <c r="C530" s="85" t="s">
        <v>1029</v>
      </c>
      <c r="D530" s="30" t="s">
        <v>1030</v>
      </c>
      <c r="E530" s="33">
        <v>161</v>
      </c>
      <c r="F530" s="33">
        <v>26</v>
      </c>
      <c r="G530" s="42">
        <v>0.16</v>
      </c>
      <c r="H530" s="42">
        <v>0.21</v>
      </c>
      <c r="I530" s="33">
        <v>154</v>
      </c>
      <c r="J530" s="33">
        <v>35</v>
      </c>
      <c r="K530" s="34">
        <v>0.23</v>
      </c>
      <c r="L530" s="35" t="s">
        <v>25</v>
      </c>
      <c r="M530" s="39">
        <v>0.28000000000000003</v>
      </c>
      <c r="N530" s="37">
        <v>1</v>
      </c>
      <c r="O530" s="37">
        <v>437</v>
      </c>
      <c r="P530" s="33">
        <v>1</v>
      </c>
      <c r="Q530" s="33">
        <v>1311</v>
      </c>
      <c r="R530" s="2"/>
    </row>
    <row r="531" spans="1:18" ht="15.75" customHeight="1">
      <c r="A531" s="2">
        <v>40993</v>
      </c>
      <c r="B531" s="27" t="s">
        <v>754</v>
      </c>
      <c r="C531" s="85" t="s">
        <v>1031</v>
      </c>
      <c r="D531" s="30" t="s">
        <v>1032</v>
      </c>
      <c r="E531" s="33">
        <v>105</v>
      </c>
      <c r="F531" s="33">
        <v>7</v>
      </c>
      <c r="G531" s="42">
        <v>7.0000000000000007E-2</v>
      </c>
      <c r="H531" s="42">
        <v>0.15</v>
      </c>
      <c r="I531" s="33">
        <v>37</v>
      </c>
      <c r="J531" s="33">
        <v>3</v>
      </c>
      <c r="K531" s="34">
        <v>0.08</v>
      </c>
      <c r="L531" s="35" t="s">
        <v>31</v>
      </c>
      <c r="M531" s="36" t="s">
        <v>32</v>
      </c>
      <c r="N531" s="37">
        <v>2</v>
      </c>
      <c r="O531" s="37">
        <v>402</v>
      </c>
      <c r="P531" s="33">
        <v>2</v>
      </c>
      <c r="Q531" s="33">
        <v>686</v>
      </c>
      <c r="R531" s="2"/>
    </row>
    <row r="532" spans="1:18" ht="15.75" customHeight="1">
      <c r="A532" s="2">
        <v>10596</v>
      </c>
      <c r="B532" s="27" t="s">
        <v>754</v>
      </c>
      <c r="C532" s="85" t="s">
        <v>1033</v>
      </c>
      <c r="D532" s="30" t="s">
        <v>1034</v>
      </c>
      <c r="E532" s="33">
        <v>35</v>
      </c>
      <c r="F532" s="33">
        <v>5</v>
      </c>
      <c r="G532" s="42">
        <v>0.14000000000000001</v>
      </c>
      <c r="H532" s="42">
        <v>0.19</v>
      </c>
      <c r="I532" s="33">
        <v>33</v>
      </c>
      <c r="J532" s="33">
        <v>5</v>
      </c>
      <c r="K532" s="34">
        <v>0.15</v>
      </c>
      <c r="L532" s="35" t="s">
        <v>31</v>
      </c>
      <c r="M532" s="36" t="s">
        <v>32</v>
      </c>
      <c r="N532" s="37">
        <v>0</v>
      </c>
      <c r="O532" s="37">
        <v>182</v>
      </c>
      <c r="P532" s="33">
        <v>1</v>
      </c>
      <c r="Q532" s="33">
        <v>1005</v>
      </c>
      <c r="R532" s="2"/>
    </row>
    <row r="533" spans="1:18" ht="15.75" customHeight="1">
      <c r="A533" s="2">
        <v>359</v>
      </c>
      <c r="B533" s="27" t="s">
        <v>754</v>
      </c>
      <c r="C533" s="85" t="s">
        <v>1035</v>
      </c>
      <c r="D533" s="30" t="s">
        <v>1036</v>
      </c>
      <c r="E533" s="33">
        <v>230</v>
      </c>
      <c r="F533" s="33">
        <v>15</v>
      </c>
      <c r="G533" s="42">
        <v>7.0000000000000007E-2</v>
      </c>
      <c r="H533" s="42">
        <v>0.12</v>
      </c>
      <c r="I533" s="33">
        <v>121</v>
      </c>
      <c r="J533" s="33">
        <v>14</v>
      </c>
      <c r="K533" s="34">
        <v>0.12</v>
      </c>
      <c r="L533" s="35" t="s">
        <v>31</v>
      </c>
      <c r="M533" s="36" t="s">
        <v>32</v>
      </c>
      <c r="N533" s="37">
        <v>1</v>
      </c>
      <c r="O533" s="37">
        <v>260</v>
      </c>
      <c r="P533" s="33">
        <v>4</v>
      </c>
      <c r="Q533" s="33">
        <v>1409</v>
      </c>
      <c r="R533" s="2"/>
    </row>
    <row r="534" spans="1:18" ht="15.75" customHeight="1">
      <c r="A534" s="2">
        <v>423</v>
      </c>
      <c r="B534" s="27" t="s">
        <v>754</v>
      </c>
      <c r="C534" s="85" t="s">
        <v>1037</v>
      </c>
      <c r="D534" s="30" t="s">
        <v>1038</v>
      </c>
      <c r="E534" s="33">
        <v>294</v>
      </c>
      <c r="F534" s="33">
        <v>44</v>
      </c>
      <c r="G534" s="42">
        <v>0.15</v>
      </c>
      <c r="H534" s="42">
        <v>0.23</v>
      </c>
      <c r="I534" s="33">
        <v>218</v>
      </c>
      <c r="J534" s="33">
        <v>48</v>
      </c>
      <c r="K534" s="34">
        <v>0.22</v>
      </c>
      <c r="L534" s="35" t="s">
        <v>31</v>
      </c>
      <c r="M534" s="36" t="s">
        <v>32</v>
      </c>
      <c r="N534" s="37">
        <v>6</v>
      </c>
      <c r="O534" s="37">
        <v>3256</v>
      </c>
      <c r="P534" s="33">
        <v>6</v>
      </c>
      <c r="Q534" s="33">
        <v>6931</v>
      </c>
      <c r="R534" s="2"/>
    </row>
    <row r="535" spans="1:18" ht="15.75" customHeight="1">
      <c r="A535" s="2">
        <v>11557</v>
      </c>
      <c r="B535" s="27" t="s">
        <v>754</v>
      </c>
      <c r="C535" s="85" t="s">
        <v>1039</v>
      </c>
      <c r="D535" s="30" t="s">
        <v>1040</v>
      </c>
      <c r="E535" s="33">
        <v>267</v>
      </c>
      <c r="F535" s="33">
        <v>10</v>
      </c>
      <c r="G535" s="42">
        <v>0.04</v>
      </c>
      <c r="H535" s="42">
        <v>0.14000000000000001</v>
      </c>
      <c r="I535" s="33">
        <v>144</v>
      </c>
      <c r="J535" s="33">
        <v>10</v>
      </c>
      <c r="K535" s="34">
        <v>7.0000000000000007E-2</v>
      </c>
      <c r="L535" s="35" t="s">
        <v>31</v>
      </c>
      <c r="M535" s="36" t="s">
        <v>32</v>
      </c>
      <c r="N535" s="37">
        <v>1</v>
      </c>
      <c r="O535" s="37">
        <v>220</v>
      </c>
      <c r="P535" s="33">
        <v>1</v>
      </c>
      <c r="Q535" s="33">
        <v>734</v>
      </c>
      <c r="R535" s="2"/>
    </row>
    <row r="536" spans="1:18" ht="15.75" customHeight="1">
      <c r="A536" s="2">
        <v>10347</v>
      </c>
      <c r="B536" s="27" t="s">
        <v>754</v>
      </c>
      <c r="C536" s="85" t="s">
        <v>1041</v>
      </c>
      <c r="D536" s="30" t="s">
        <v>1042</v>
      </c>
      <c r="E536" s="33">
        <v>251</v>
      </c>
      <c r="F536" s="33">
        <v>32</v>
      </c>
      <c r="G536" s="42">
        <v>0.13</v>
      </c>
      <c r="H536" s="42">
        <v>0.18</v>
      </c>
      <c r="I536" s="33">
        <v>136</v>
      </c>
      <c r="J536" s="33">
        <v>29</v>
      </c>
      <c r="K536" s="34">
        <v>0.21</v>
      </c>
      <c r="L536" s="35" t="s">
        <v>25</v>
      </c>
      <c r="M536" s="39">
        <v>0.26</v>
      </c>
      <c r="N536" s="37">
        <v>1</v>
      </c>
      <c r="O536" s="37">
        <v>330</v>
      </c>
      <c r="P536" s="33">
        <v>1</v>
      </c>
      <c r="Q536" s="33">
        <v>1082</v>
      </c>
      <c r="R536" s="2"/>
    </row>
    <row r="537" spans="1:18" ht="15.75" customHeight="1">
      <c r="A537" s="2">
        <v>10886</v>
      </c>
      <c r="B537" s="27" t="s">
        <v>754</v>
      </c>
      <c r="C537" s="85" t="s">
        <v>1043</v>
      </c>
      <c r="D537" s="30" t="s">
        <v>1044</v>
      </c>
      <c r="E537" s="33">
        <v>192</v>
      </c>
      <c r="F537" s="33">
        <v>30</v>
      </c>
      <c r="G537" s="42">
        <v>0.16</v>
      </c>
      <c r="H537" s="42">
        <v>0.21</v>
      </c>
      <c r="I537" s="33">
        <v>147</v>
      </c>
      <c r="J537" s="33">
        <v>32</v>
      </c>
      <c r="K537" s="34">
        <v>0.22</v>
      </c>
      <c r="L537" s="35" t="s">
        <v>25</v>
      </c>
      <c r="M537" s="39">
        <v>0.27</v>
      </c>
      <c r="N537" s="37">
        <v>5</v>
      </c>
      <c r="O537" s="37">
        <v>3090</v>
      </c>
      <c r="P537" s="33">
        <v>6</v>
      </c>
      <c r="Q537" s="33">
        <v>12933</v>
      </c>
      <c r="R537" s="2"/>
    </row>
    <row r="538" spans="1:18" ht="15.75" customHeight="1">
      <c r="A538" s="2">
        <v>431</v>
      </c>
      <c r="B538" s="27" t="s">
        <v>754</v>
      </c>
      <c r="C538" s="85" t="s">
        <v>1045</v>
      </c>
      <c r="D538" s="30" t="s">
        <v>1046</v>
      </c>
      <c r="E538" s="33">
        <v>228</v>
      </c>
      <c r="F538" s="33">
        <v>8</v>
      </c>
      <c r="G538" s="42">
        <v>0.04</v>
      </c>
      <c r="H538" s="42">
        <v>0.14000000000000001</v>
      </c>
      <c r="I538" s="33">
        <v>163</v>
      </c>
      <c r="J538" s="33">
        <v>15</v>
      </c>
      <c r="K538" s="34">
        <v>0.09</v>
      </c>
      <c r="L538" s="35" t="s">
        <v>31</v>
      </c>
      <c r="M538" s="36" t="s">
        <v>32</v>
      </c>
      <c r="N538" s="37">
        <v>2</v>
      </c>
      <c r="O538" s="37">
        <v>432</v>
      </c>
      <c r="P538" s="33">
        <v>3</v>
      </c>
      <c r="Q538" s="33">
        <v>1114</v>
      </c>
      <c r="R538" s="2"/>
    </row>
    <row r="539" spans="1:18" ht="15.75" customHeight="1">
      <c r="A539" s="2">
        <v>10877</v>
      </c>
      <c r="B539" s="27" t="s">
        <v>754</v>
      </c>
      <c r="C539" s="85" t="s">
        <v>1047</v>
      </c>
      <c r="D539" s="30" t="s">
        <v>1048</v>
      </c>
      <c r="E539" s="33">
        <v>258</v>
      </c>
      <c r="F539" s="33">
        <v>29</v>
      </c>
      <c r="G539" s="42">
        <v>0.11</v>
      </c>
      <c r="H539" s="42">
        <v>0.17</v>
      </c>
      <c r="I539" s="33">
        <v>198</v>
      </c>
      <c r="J539" s="33">
        <v>36</v>
      </c>
      <c r="K539" s="34">
        <v>0.18</v>
      </c>
      <c r="L539" s="35" t="s">
        <v>25</v>
      </c>
      <c r="M539" s="39">
        <v>0.23</v>
      </c>
      <c r="N539" s="37">
        <v>1</v>
      </c>
      <c r="O539" s="37">
        <v>303</v>
      </c>
      <c r="P539" s="33">
        <v>1</v>
      </c>
      <c r="Q539" s="33">
        <v>1558</v>
      </c>
      <c r="R539" s="2"/>
    </row>
    <row r="540" spans="1:18" ht="15.75" customHeight="1">
      <c r="A540" s="2">
        <v>280</v>
      </c>
      <c r="B540" s="27" t="s">
        <v>754</v>
      </c>
      <c r="C540" s="85" t="s">
        <v>1049</v>
      </c>
      <c r="D540" s="30" t="s">
        <v>1050</v>
      </c>
      <c r="E540" s="33">
        <v>545</v>
      </c>
      <c r="F540" s="33">
        <v>13</v>
      </c>
      <c r="G540" s="42">
        <v>0.02</v>
      </c>
      <c r="H540" s="42">
        <v>0.12</v>
      </c>
      <c r="I540" s="33">
        <v>365</v>
      </c>
      <c r="J540" s="33">
        <v>15</v>
      </c>
      <c r="K540" s="34">
        <v>0.04</v>
      </c>
      <c r="L540" s="35" t="s">
        <v>31</v>
      </c>
      <c r="M540" s="36" t="s">
        <v>32</v>
      </c>
      <c r="N540" s="37">
        <v>1</v>
      </c>
      <c r="O540" s="37">
        <v>204</v>
      </c>
      <c r="P540" s="33">
        <v>1</v>
      </c>
      <c r="Q540" s="33">
        <v>641</v>
      </c>
      <c r="R540" s="2"/>
    </row>
    <row r="541" spans="1:18" ht="15.75" customHeight="1">
      <c r="A541" s="2">
        <v>766</v>
      </c>
      <c r="B541" s="27" t="s">
        <v>754</v>
      </c>
      <c r="C541" s="85" t="s">
        <v>1051</v>
      </c>
      <c r="D541" s="30" t="s">
        <v>1052</v>
      </c>
      <c r="E541" s="33">
        <v>144</v>
      </c>
      <c r="F541" s="33">
        <v>27</v>
      </c>
      <c r="G541" s="42">
        <v>0.19</v>
      </c>
      <c r="H541" s="42">
        <v>0.24</v>
      </c>
      <c r="I541" s="33">
        <v>94</v>
      </c>
      <c r="J541" s="33">
        <v>30</v>
      </c>
      <c r="K541" s="34">
        <v>0.32</v>
      </c>
      <c r="L541" s="35" t="s">
        <v>25</v>
      </c>
      <c r="M541" s="39">
        <v>0.37</v>
      </c>
      <c r="N541" s="37">
        <v>3</v>
      </c>
      <c r="O541" s="37">
        <v>758</v>
      </c>
      <c r="P541" s="33">
        <v>3</v>
      </c>
      <c r="Q541" s="33">
        <v>1863</v>
      </c>
      <c r="R541" s="2"/>
    </row>
    <row r="542" spans="1:18" ht="15.75" customHeight="1">
      <c r="A542" s="2">
        <v>11207</v>
      </c>
      <c r="B542" s="27" t="s">
        <v>754</v>
      </c>
      <c r="C542" s="85" t="s">
        <v>1053</v>
      </c>
      <c r="D542" s="30" t="s">
        <v>1054</v>
      </c>
      <c r="E542" s="33">
        <v>110</v>
      </c>
      <c r="F542" s="33">
        <v>8</v>
      </c>
      <c r="G542" s="42">
        <v>7.0000000000000007E-2</v>
      </c>
      <c r="H542" s="42">
        <v>0.14000000000000001</v>
      </c>
      <c r="I542" s="33">
        <v>69</v>
      </c>
      <c r="J542" s="33">
        <v>5</v>
      </c>
      <c r="K542" s="34">
        <v>7.0000000000000007E-2</v>
      </c>
      <c r="L542" s="35" t="s">
        <v>31</v>
      </c>
      <c r="M542" s="36" t="s">
        <v>32</v>
      </c>
      <c r="N542" s="37">
        <v>1</v>
      </c>
      <c r="O542" s="37">
        <v>226</v>
      </c>
      <c r="P542" s="33">
        <v>2</v>
      </c>
      <c r="Q542" s="33">
        <v>1365</v>
      </c>
      <c r="R542" s="2"/>
    </row>
    <row r="543" spans="1:18" ht="15.75" customHeight="1">
      <c r="A543" s="2">
        <v>43657</v>
      </c>
      <c r="B543" s="27" t="s">
        <v>754</v>
      </c>
      <c r="C543" s="85" t="s">
        <v>1055</v>
      </c>
      <c r="D543" s="30" t="s">
        <v>1056</v>
      </c>
      <c r="E543" s="33">
        <v>675</v>
      </c>
      <c r="F543" s="33">
        <v>37</v>
      </c>
      <c r="G543" s="42">
        <v>0.05</v>
      </c>
      <c r="H543" s="42">
        <v>0.13</v>
      </c>
      <c r="I543" s="33">
        <v>360</v>
      </c>
      <c r="J543" s="33">
        <v>47</v>
      </c>
      <c r="K543" s="34">
        <v>0.13</v>
      </c>
      <c r="L543" s="35" t="s">
        <v>25</v>
      </c>
      <c r="M543" s="39">
        <v>0.18</v>
      </c>
      <c r="N543" s="37">
        <v>1</v>
      </c>
      <c r="O543" s="37">
        <v>579</v>
      </c>
      <c r="P543" s="33">
        <v>1</v>
      </c>
      <c r="Q543" s="33">
        <v>3929</v>
      </c>
      <c r="R543" s="2"/>
    </row>
    <row r="544" spans="1:18" ht="15.75" customHeight="1">
      <c r="A544" s="2">
        <v>10530</v>
      </c>
      <c r="B544" s="27" t="s">
        <v>754</v>
      </c>
      <c r="C544" s="85" t="s">
        <v>1057</v>
      </c>
      <c r="D544" s="30" t="s">
        <v>1058</v>
      </c>
      <c r="E544" s="33">
        <v>129</v>
      </c>
      <c r="F544" s="33">
        <v>2</v>
      </c>
      <c r="G544" s="42">
        <v>0.02</v>
      </c>
      <c r="H544" s="42">
        <v>0.14000000000000001</v>
      </c>
      <c r="I544" s="33">
        <v>92</v>
      </c>
      <c r="J544" s="33">
        <v>2</v>
      </c>
      <c r="K544" s="34">
        <v>0.02</v>
      </c>
      <c r="L544" s="35" t="s">
        <v>31</v>
      </c>
      <c r="M544" s="36" t="s">
        <v>32</v>
      </c>
      <c r="N544" s="37">
        <v>1</v>
      </c>
      <c r="O544" s="37">
        <v>250</v>
      </c>
      <c r="P544" s="33">
        <v>0</v>
      </c>
      <c r="Q544" s="33">
        <v>418</v>
      </c>
      <c r="R544" s="2"/>
    </row>
    <row r="545" spans="1:18" ht="15.75" customHeight="1">
      <c r="A545" s="2">
        <v>270</v>
      </c>
      <c r="B545" s="27" t="s">
        <v>754</v>
      </c>
      <c r="C545" s="85" t="s">
        <v>1059</v>
      </c>
      <c r="D545" s="30" t="s">
        <v>1060</v>
      </c>
      <c r="E545" s="33">
        <v>242</v>
      </c>
      <c r="F545" s="33">
        <v>18</v>
      </c>
      <c r="G545" s="42">
        <v>7.0000000000000007E-2</v>
      </c>
      <c r="H545" s="42">
        <v>0.13</v>
      </c>
      <c r="I545" s="33">
        <v>209</v>
      </c>
      <c r="J545" s="33">
        <v>26</v>
      </c>
      <c r="K545" s="34">
        <v>0.12</v>
      </c>
      <c r="L545" s="35" t="s">
        <v>31</v>
      </c>
      <c r="M545" s="36" t="s">
        <v>32</v>
      </c>
      <c r="N545" s="37">
        <v>1</v>
      </c>
      <c r="O545" s="37">
        <v>292</v>
      </c>
      <c r="P545" s="33">
        <v>1</v>
      </c>
      <c r="Q545" s="33">
        <v>802</v>
      </c>
      <c r="R545" s="2"/>
    </row>
    <row r="546" spans="1:18" ht="15.75" customHeight="1">
      <c r="A546" s="2">
        <v>405</v>
      </c>
      <c r="B546" s="27" t="s">
        <v>754</v>
      </c>
      <c r="C546" s="85" t="s">
        <v>1061</v>
      </c>
      <c r="D546" s="30" t="s">
        <v>1062</v>
      </c>
      <c r="E546" s="33">
        <v>214</v>
      </c>
      <c r="F546" s="33">
        <v>28</v>
      </c>
      <c r="G546" s="42">
        <v>0.13</v>
      </c>
      <c r="H546" s="42">
        <v>0.18</v>
      </c>
      <c r="I546" s="33">
        <v>139</v>
      </c>
      <c r="J546" s="33">
        <v>43</v>
      </c>
      <c r="K546" s="34">
        <v>0.31</v>
      </c>
      <c r="L546" s="35" t="s">
        <v>25</v>
      </c>
      <c r="M546" s="39">
        <v>0.36</v>
      </c>
      <c r="N546" s="37">
        <v>1</v>
      </c>
      <c r="O546" s="37">
        <v>265</v>
      </c>
      <c r="P546" s="33">
        <v>1</v>
      </c>
      <c r="Q546" s="33">
        <v>864</v>
      </c>
      <c r="R546" s="2"/>
    </row>
    <row r="547" spans="1:18" ht="15.75" customHeight="1">
      <c r="A547" s="2">
        <v>397</v>
      </c>
      <c r="B547" s="27" t="s">
        <v>754</v>
      </c>
      <c r="C547" s="85" t="s">
        <v>1063</v>
      </c>
      <c r="D547" s="30" t="s">
        <v>1064</v>
      </c>
      <c r="E547" s="33">
        <v>131</v>
      </c>
      <c r="F547" s="33">
        <v>3</v>
      </c>
      <c r="G547" s="42">
        <v>0.02</v>
      </c>
      <c r="H547" s="42">
        <v>0.13</v>
      </c>
      <c r="I547" s="33">
        <v>98</v>
      </c>
      <c r="J547" s="33">
        <v>7</v>
      </c>
      <c r="K547" s="34">
        <v>7.0000000000000007E-2</v>
      </c>
      <c r="L547" s="35" t="s">
        <v>31</v>
      </c>
      <c r="M547" s="36" t="s">
        <v>32</v>
      </c>
      <c r="N547" s="37">
        <v>1</v>
      </c>
      <c r="O547" s="37">
        <v>307</v>
      </c>
      <c r="P547" s="33">
        <v>0</v>
      </c>
      <c r="Q547" s="33">
        <v>799</v>
      </c>
      <c r="R547" s="2"/>
    </row>
    <row r="548" spans="1:18" ht="15.75" customHeight="1">
      <c r="A548" s="2">
        <v>10775</v>
      </c>
      <c r="B548" s="27" t="s">
        <v>754</v>
      </c>
      <c r="C548" s="85" t="s">
        <v>1065</v>
      </c>
      <c r="D548" s="30" t="s">
        <v>1066</v>
      </c>
      <c r="E548" s="33">
        <v>406</v>
      </c>
      <c r="F548" s="33">
        <v>39</v>
      </c>
      <c r="G548" s="42">
        <v>0.1</v>
      </c>
      <c r="H548" s="42">
        <v>0.15</v>
      </c>
      <c r="I548" s="33">
        <v>351</v>
      </c>
      <c r="J548" s="33">
        <v>49</v>
      </c>
      <c r="K548" s="34">
        <v>0.14000000000000001</v>
      </c>
      <c r="L548" s="35" t="s">
        <v>31</v>
      </c>
      <c r="M548" s="36" t="s">
        <v>32</v>
      </c>
      <c r="N548" s="37">
        <v>1</v>
      </c>
      <c r="O548" s="37">
        <v>472</v>
      </c>
      <c r="P548" s="33">
        <v>1</v>
      </c>
      <c r="Q548" s="33">
        <v>1147</v>
      </c>
      <c r="R548" s="2"/>
    </row>
    <row r="549" spans="1:18" ht="15.75" customHeight="1">
      <c r="A549" s="2">
        <v>10901</v>
      </c>
      <c r="B549" s="27" t="s">
        <v>754</v>
      </c>
      <c r="C549" s="85" t="s">
        <v>1067</v>
      </c>
      <c r="D549" s="30" t="s">
        <v>1068</v>
      </c>
      <c r="E549" s="33">
        <v>86</v>
      </c>
      <c r="F549" s="33">
        <v>10</v>
      </c>
      <c r="G549" s="42">
        <v>0.12</v>
      </c>
      <c r="H549" s="42">
        <v>0.17</v>
      </c>
      <c r="I549" s="33">
        <v>73</v>
      </c>
      <c r="J549" s="33">
        <v>2</v>
      </c>
      <c r="K549" s="34">
        <v>0.03</v>
      </c>
      <c r="L549" s="35" t="s">
        <v>31</v>
      </c>
      <c r="M549" s="36" t="s">
        <v>32</v>
      </c>
      <c r="N549" s="37">
        <v>0</v>
      </c>
      <c r="O549" s="37">
        <v>217</v>
      </c>
      <c r="P549" s="33">
        <v>2</v>
      </c>
      <c r="Q549" s="33">
        <v>971</v>
      </c>
      <c r="R549" s="2"/>
    </row>
    <row r="550" spans="1:18" ht="15.75" customHeight="1">
      <c r="A550" s="2">
        <v>10346</v>
      </c>
      <c r="B550" s="27" t="s">
        <v>754</v>
      </c>
      <c r="C550" s="85" t="s">
        <v>1069</v>
      </c>
      <c r="D550" s="30" t="s">
        <v>1070</v>
      </c>
      <c r="E550" s="33">
        <v>454</v>
      </c>
      <c r="F550" s="33">
        <v>102</v>
      </c>
      <c r="G550" s="42">
        <v>0.22</v>
      </c>
      <c r="H550" s="42">
        <v>0.27</v>
      </c>
      <c r="I550" s="33">
        <v>371</v>
      </c>
      <c r="J550" s="33">
        <v>94</v>
      </c>
      <c r="K550" s="34">
        <v>0.25</v>
      </c>
      <c r="L550" s="35" t="s">
        <v>31</v>
      </c>
      <c r="M550" s="36" t="s">
        <v>32</v>
      </c>
      <c r="N550" s="37">
        <v>3</v>
      </c>
      <c r="O550" s="37">
        <v>1034</v>
      </c>
      <c r="P550" s="33">
        <v>5</v>
      </c>
      <c r="Q550" s="33">
        <v>2302</v>
      </c>
      <c r="R550" s="2"/>
    </row>
    <row r="551" spans="1:18" ht="15.75" customHeight="1">
      <c r="A551" s="2">
        <v>10209</v>
      </c>
      <c r="B551" s="27" t="s">
        <v>754</v>
      </c>
      <c r="C551" s="85" t="s">
        <v>1071</v>
      </c>
      <c r="D551" s="30" t="s">
        <v>1072</v>
      </c>
      <c r="E551" s="33">
        <v>220</v>
      </c>
      <c r="F551" s="33">
        <v>22</v>
      </c>
      <c r="G551" s="42">
        <v>0.1</v>
      </c>
      <c r="H551" s="42">
        <v>0.15</v>
      </c>
      <c r="I551" s="33">
        <v>145</v>
      </c>
      <c r="J551" s="33">
        <v>34</v>
      </c>
      <c r="K551" s="34">
        <v>0.23</v>
      </c>
      <c r="L551" s="35" t="s">
        <v>25</v>
      </c>
      <c r="M551" s="39">
        <v>0.28000000000000003</v>
      </c>
      <c r="N551" s="37">
        <v>1</v>
      </c>
      <c r="O551" s="37">
        <v>370</v>
      </c>
      <c r="P551" s="33">
        <v>1</v>
      </c>
      <c r="Q551" s="33">
        <v>1612</v>
      </c>
      <c r="R551" s="2"/>
    </row>
    <row r="552" spans="1:18" ht="15.75" customHeight="1">
      <c r="A552" s="2">
        <v>526</v>
      </c>
      <c r="B552" s="27" t="s">
        <v>754</v>
      </c>
      <c r="C552" s="85" t="s">
        <v>1073</v>
      </c>
      <c r="D552" s="30" t="s">
        <v>1074</v>
      </c>
      <c r="E552" s="33">
        <v>221</v>
      </c>
      <c r="F552" s="33">
        <v>28</v>
      </c>
      <c r="G552" s="42">
        <v>0.13</v>
      </c>
      <c r="H552" s="42">
        <v>0.18</v>
      </c>
      <c r="I552" s="33">
        <v>250</v>
      </c>
      <c r="J552" s="33">
        <v>46</v>
      </c>
      <c r="K552" s="34">
        <v>0.18</v>
      </c>
      <c r="L552" s="35" t="s">
        <v>25</v>
      </c>
      <c r="M552" s="39">
        <v>0.23</v>
      </c>
      <c r="N552" s="37">
        <v>2</v>
      </c>
      <c r="O552" s="37">
        <v>574</v>
      </c>
      <c r="P552" s="33">
        <v>2</v>
      </c>
      <c r="Q552" s="33">
        <v>1245</v>
      </c>
      <c r="R552" s="2"/>
    </row>
    <row r="553" spans="1:18" ht="15.75" customHeight="1">
      <c r="A553" s="2">
        <v>12062</v>
      </c>
      <c r="B553" s="27" t="s">
        <v>754</v>
      </c>
      <c r="C553" s="85" t="s">
        <v>1075</v>
      </c>
      <c r="D553" s="30" t="s">
        <v>1076</v>
      </c>
      <c r="E553" s="33">
        <v>6975</v>
      </c>
      <c r="F553" s="33">
        <v>489</v>
      </c>
      <c r="G553" s="42">
        <v>7.0000000000000007E-2</v>
      </c>
      <c r="H553" s="42">
        <v>0.14000000000000001</v>
      </c>
      <c r="I553" s="33">
        <v>6890</v>
      </c>
      <c r="J553" s="33">
        <v>670</v>
      </c>
      <c r="K553" s="34">
        <v>0.1</v>
      </c>
      <c r="L553" s="35" t="s">
        <v>31</v>
      </c>
      <c r="M553" s="36" t="s">
        <v>32</v>
      </c>
      <c r="N553" s="37">
        <v>4</v>
      </c>
      <c r="O553" s="37">
        <v>579</v>
      </c>
      <c r="P553" s="33">
        <v>4</v>
      </c>
      <c r="Q553" s="33">
        <v>1493</v>
      </c>
      <c r="R553" s="2"/>
    </row>
    <row r="554" spans="1:18" ht="15.75" customHeight="1">
      <c r="A554" s="2">
        <v>40194</v>
      </c>
      <c r="B554" s="27" t="s">
        <v>754</v>
      </c>
      <c r="C554" s="85" t="s">
        <v>1077</v>
      </c>
      <c r="D554" s="30" t="s">
        <v>1078</v>
      </c>
      <c r="E554" s="33">
        <v>1784</v>
      </c>
      <c r="F554" s="33">
        <v>35</v>
      </c>
      <c r="G554" s="42">
        <v>0.02</v>
      </c>
      <c r="H554" s="42">
        <v>0.11</v>
      </c>
      <c r="I554" s="33">
        <v>1650</v>
      </c>
      <c r="J554" s="33">
        <v>39</v>
      </c>
      <c r="K554" s="34">
        <v>0.02</v>
      </c>
      <c r="L554" s="35" t="s">
        <v>31</v>
      </c>
      <c r="M554" s="36" t="s">
        <v>32</v>
      </c>
      <c r="N554" s="37">
        <v>4</v>
      </c>
      <c r="O554" s="37">
        <v>580</v>
      </c>
      <c r="P554" s="33">
        <v>3</v>
      </c>
      <c r="Q554" s="33">
        <v>865</v>
      </c>
      <c r="R554" s="2"/>
    </row>
    <row r="555" spans="1:18" ht="15.75" customHeight="1">
      <c r="A555" s="2">
        <v>10919</v>
      </c>
      <c r="B555" s="27" t="s">
        <v>754</v>
      </c>
      <c r="C555" s="85" t="s">
        <v>1079</v>
      </c>
      <c r="D555" s="30" t="s">
        <v>1080</v>
      </c>
      <c r="E555" s="33">
        <v>358</v>
      </c>
      <c r="F555" s="33">
        <v>25</v>
      </c>
      <c r="G555" s="42">
        <v>7.0000000000000007E-2</v>
      </c>
      <c r="H555" s="42">
        <v>0.12</v>
      </c>
      <c r="I555" s="33">
        <v>252</v>
      </c>
      <c r="J555" s="33">
        <v>29</v>
      </c>
      <c r="K555" s="34">
        <v>0.12</v>
      </c>
      <c r="L555" s="35" t="s">
        <v>31</v>
      </c>
      <c r="M555" s="36" t="s">
        <v>32</v>
      </c>
      <c r="N555" s="37">
        <v>2</v>
      </c>
      <c r="O555" s="37">
        <v>386</v>
      </c>
      <c r="P555" s="33">
        <v>1</v>
      </c>
      <c r="Q555" s="33">
        <v>732</v>
      </c>
      <c r="R555" s="2"/>
    </row>
    <row r="556" spans="1:18" ht="15.75" customHeight="1">
      <c r="A556" s="2">
        <v>43452</v>
      </c>
      <c r="B556" s="27" t="s">
        <v>754</v>
      </c>
      <c r="C556" s="85" t="s">
        <v>1081</v>
      </c>
      <c r="D556" s="30" t="s">
        <v>1082</v>
      </c>
      <c r="E556" s="33">
        <v>705</v>
      </c>
      <c r="F556" s="33">
        <v>132</v>
      </c>
      <c r="G556" s="42">
        <v>0.19</v>
      </c>
      <c r="H556" s="42">
        <v>0.24</v>
      </c>
      <c r="I556" s="33">
        <v>598</v>
      </c>
      <c r="J556" s="33">
        <v>182</v>
      </c>
      <c r="K556" s="34">
        <v>0.3</v>
      </c>
      <c r="L556" s="35" t="s">
        <v>25</v>
      </c>
      <c r="M556" s="39">
        <v>0.35</v>
      </c>
      <c r="N556" s="37">
        <v>2</v>
      </c>
      <c r="O556" s="37">
        <v>906</v>
      </c>
      <c r="P556" s="33">
        <v>2</v>
      </c>
      <c r="Q556" s="33">
        <v>1580</v>
      </c>
      <c r="R556" s="2"/>
    </row>
    <row r="557" spans="1:18" ht="15.75" customHeight="1">
      <c r="A557" s="2">
        <v>12687</v>
      </c>
      <c r="B557" s="27" t="s">
        <v>754</v>
      </c>
      <c r="C557" s="85" t="s">
        <v>1083</v>
      </c>
      <c r="D557" s="30" t="s">
        <v>1084</v>
      </c>
      <c r="E557" s="33">
        <v>106</v>
      </c>
      <c r="F557" s="33">
        <v>13</v>
      </c>
      <c r="G557" s="42">
        <v>0.12</v>
      </c>
      <c r="H557" s="42">
        <v>0.2</v>
      </c>
      <c r="I557" s="33">
        <v>119</v>
      </c>
      <c r="J557" s="33">
        <v>21</v>
      </c>
      <c r="K557" s="34">
        <v>0.18</v>
      </c>
      <c r="L557" s="35" t="s">
        <v>31</v>
      </c>
      <c r="M557" s="36" t="s">
        <v>32</v>
      </c>
      <c r="N557" s="37">
        <v>2</v>
      </c>
      <c r="O557" s="37">
        <v>1034</v>
      </c>
      <c r="P557" s="33">
        <v>4</v>
      </c>
      <c r="Q557" s="33">
        <v>4869</v>
      </c>
      <c r="R557" s="2"/>
    </row>
    <row r="558" spans="1:18" ht="15.75" customHeight="1">
      <c r="A558" s="2">
        <v>10781</v>
      </c>
      <c r="B558" s="27" t="s">
        <v>754</v>
      </c>
      <c r="C558" s="85" t="s">
        <v>1085</v>
      </c>
      <c r="D558" s="30" t="s">
        <v>1086</v>
      </c>
      <c r="E558" s="33">
        <v>157</v>
      </c>
      <c r="F558" s="33">
        <v>23</v>
      </c>
      <c r="G558" s="42">
        <v>0.15</v>
      </c>
      <c r="H558" s="42">
        <v>0.2</v>
      </c>
      <c r="I558" s="33">
        <v>99</v>
      </c>
      <c r="J558" s="33">
        <v>19</v>
      </c>
      <c r="K558" s="34">
        <v>0.19</v>
      </c>
      <c r="L558" s="35" t="s">
        <v>31</v>
      </c>
      <c r="M558" s="36" t="s">
        <v>32</v>
      </c>
      <c r="N558" s="37">
        <v>0</v>
      </c>
      <c r="O558" s="37">
        <v>218</v>
      </c>
      <c r="P558" s="33">
        <v>1</v>
      </c>
      <c r="Q558" s="33">
        <v>1031</v>
      </c>
      <c r="R558" s="2"/>
    </row>
    <row r="559" spans="1:18" ht="15.75" customHeight="1">
      <c r="A559" s="2">
        <v>11119</v>
      </c>
      <c r="B559" s="27" t="s">
        <v>754</v>
      </c>
      <c r="C559" s="85" t="s">
        <v>1087</v>
      </c>
      <c r="D559" s="30" t="s">
        <v>1088</v>
      </c>
      <c r="E559" s="33">
        <v>67</v>
      </c>
      <c r="F559" s="33">
        <v>9</v>
      </c>
      <c r="G559" s="42">
        <v>0.13</v>
      </c>
      <c r="H559" s="42">
        <v>0.18</v>
      </c>
      <c r="I559" s="33">
        <v>42</v>
      </c>
      <c r="J559" s="33">
        <v>5</v>
      </c>
      <c r="K559" s="34">
        <v>0.12</v>
      </c>
      <c r="L559" s="35" t="s">
        <v>31</v>
      </c>
      <c r="M559" s="36" t="s">
        <v>32</v>
      </c>
      <c r="N559" s="37">
        <v>2</v>
      </c>
      <c r="O559" s="37">
        <v>332</v>
      </c>
      <c r="P559" s="33">
        <v>2</v>
      </c>
      <c r="Q559" s="33">
        <v>1609</v>
      </c>
      <c r="R559" s="2"/>
    </row>
    <row r="560" spans="1:18" ht="15.75" customHeight="1">
      <c r="A560" s="2">
        <v>221</v>
      </c>
      <c r="B560" s="27" t="s">
        <v>754</v>
      </c>
      <c r="C560" s="85" t="s">
        <v>1089</v>
      </c>
      <c r="D560" s="30" t="s">
        <v>1090</v>
      </c>
      <c r="E560" s="33">
        <v>234</v>
      </c>
      <c r="F560" s="33">
        <v>38</v>
      </c>
      <c r="G560" s="42">
        <v>0.16</v>
      </c>
      <c r="H560" s="42">
        <v>0.21</v>
      </c>
      <c r="I560" s="33">
        <v>253</v>
      </c>
      <c r="J560" s="33">
        <v>66</v>
      </c>
      <c r="K560" s="34">
        <v>0.26</v>
      </c>
      <c r="L560" s="35" t="s">
        <v>25</v>
      </c>
      <c r="M560" s="39">
        <v>0.31</v>
      </c>
      <c r="N560" s="37">
        <v>1</v>
      </c>
      <c r="O560" s="37">
        <v>622</v>
      </c>
      <c r="P560" s="33">
        <v>1</v>
      </c>
      <c r="Q560" s="33">
        <v>1830</v>
      </c>
      <c r="R560" s="2"/>
    </row>
    <row r="561" spans="1:18" ht="15.75" customHeight="1">
      <c r="A561" s="2">
        <v>294</v>
      </c>
      <c r="B561" s="27" t="s">
        <v>754</v>
      </c>
      <c r="C561" s="85" t="s">
        <v>1091</v>
      </c>
      <c r="D561" s="30" t="s">
        <v>1092</v>
      </c>
      <c r="E561" s="33">
        <v>318</v>
      </c>
      <c r="F561" s="33">
        <v>30</v>
      </c>
      <c r="G561" s="42">
        <v>0.09</v>
      </c>
      <c r="H561" s="42">
        <v>0.17</v>
      </c>
      <c r="I561" s="33">
        <v>287</v>
      </c>
      <c r="J561" s="33">
        <v>50</v>
      </c>
      <c r="K561" s="34">
        <v>0.17</v>
      </c>
      <c r="L561" s="35" t="s">
        <v>25</v>
      </c>
      <c r="M561" s="39">
        <v>0.22</v>
      </c>
      <c r="N561" s="37">
        <v>8</v>
      </c>
      <c r="O561" s="37">
        <v>1207</v>
      </c>
      <c r="P561" s="33">
        <v>3</v>
      </c>
      <c r="Q561" s="33">
        <v>2026</v>
      </c>
      <c r="R561" s="2"/>
    </row>
    <row r="562" spans="1:18" ht="15.75" customHeight="1">
      <c r="A562" s="2">
        <v>41269</v>
      </c>
      <c r="B562" s="27" t="s">
        <v>754</v>
      </c>
      <c r="C562" s="85" t="s">
        <v>1093</v>
      </c>
      <c r="D562" s="30" t="s">
        <v>1094</v>
      </c>
      <c r="E562" s="33">
        <v>458</v>
      </c>
      <c r="F562" s="33">
        <v>9</v>
      </c>
      <c r="G562" s="42">
        <v>0.02</v>
      </c>
      <c r="H562" s="42">
        <v>0.11</v>
      </c>
      <c r="I562" s="33">
        <v>340</v>
      </c>
      <c r="J562" s="33">
        <v>12</v>
      </c>
      <c r="K562" s="34">
        <v>0.04</v>
      </c>
      <c r="L562" s="35" t="s">
        <v>31</v>
      </c>
      <c r="M562" s="36" t="s">
        <v>32</v>
      </c>
      <c r="N562" s="37">
        <v>1</v>
      </c>
      <c r="O562" s="37">
        <v>393</v>
      </c>
      <c r="P562" s="33">
        <v>2</v>
      </c>
      <c r="Q562" s="33">
        <v>858</v>
      </c>
      <c r="R562" s="2"/>
    </row>
    <row r="563" spans="1:18" ht="15.75" customHeight="1">
      <c r="A563" s="2">
        <v>330</v>
      </c>
      <c r="B563" s="27" t="s">
        <v>754</v>
      </c>
      <c r="C563" s="85" t="s">
        <v>1095</v>
      </c>
      <c r="D563" s="30" t="s">
        <v>1096</v>
      </c>
      <c r="E563" s="33">
        <v>608</v>
      </c>
      <c r="F563" s="33">
        <v>7</v>
      </c>
      <c r="G563" s="42">
        <v>0.01</v>
      </c>
      <c r="H563" s="42">
        <v>0.11</v>
      </c>
      <c r="I563" s="33">
        <v>469</v>
      </c>
      <c r="J563" s="33">
        <v>3</v>
      </c>
      <c r="K563" s="34">
        <v>0.01</v>
      </c>
      <c r="L563" s="35" t="s">
        <v>31</v>
      </c>
      <c r="M563" s="36" t="s">
        <v>32</v>
      </c>
      <c r="N563" s="37">
        <v>1</v>
      </c>
      <c r="O563" s="37">
        <v>351</v>
      </c>
      <c r="P563" s="33">
        <v>1</v>
      </c>
      <c r="Q563" s="33">
        <v>592</v>
      </c>
      <c r="R563" s="2"/>
    </row>
    <row r="564" spans="1:18" ht="15.75" customHeight="1">
      <c r="A564" s="2">
        <v>10984</v>
      </c>
      <c r="B564" s="27" t="s">
        <v>754</v>
      </c>
      <c r="C564" s="85" t="s">
        <v>1097</v>
      </c>
      <c r="D564" s="30" t="s">
        <v>1098</v>
      </c>
      <c r="E564" s="31">
        <v>91</v>
      </c>
      <c r="F564" s="31">
        <v>4</v>
      </c>
      <c r="G564" s="32">
        <v>0.04</v>
      </c>
      <c r="H564" s="32">
        <v>0.12</v>
      </c>
      <c r="I564" s="33">
        <v>74</v>
      </c>
      <c r="J564" s="33">
        <v>8</v>
      </c>
      <c r="K564" s="34">
        <v>0.11</v>
      </c>
      <c r="L564" s="35" t="s">
        <v>31</v>
      </c>
      <c r="M564" s="36" t="s">
        <v>32</v>
      </c>
      <c r="N564" s="37">
        <v>2</v>
      </c>
      <c r="O564" s="37">
        <v>265</v>
      </c>
      <c r="P564" s="33">
        <v>2</v>
      </c>
      <c r="Q564" s="33">
        <v>1273</v>
      </c>
      <c r="R564" s="2"/>
    </row>
    <row r="565" spans="1:18" ht="15.75" customHeight="1">
      <c r="A565" s="2">
        <v>11153</v>
      </c>
      <c r="B565" s="27" t="s">
        <v>754</v>
      </c>
      <c r="C565" s="85" t="s">
        <v>1099</v>
      </c>
      <c r="D565" s="30" t="s">
        <v>1100</v>
      </c>
      <c r="E565" s="33">
        <v>404</v>
      </c>
      <c r="F565" s="33">
        <v>18</v>
      </c>
      <c r="G565" s="42">
        <v>0.04</v>
      </c>
      <c r="H565" s="42">
        <v>0.11</v>
      </c>
      <c r="I565" s="33">
        <v>262</v>
      </c>
      <c r="J565" s="33">
        <v>31</v>
      </c>
      <c r="K565" s="34">
        <v>0.12</v>
      </c>
      <c r="L565" s="35" t="s">
        <v>25</v>
      </c>
      <c r="M565" s="39">
        <v>0.17</v>
      </c>
      <c r="N565" s="37">
        <v>1</v>
      </c>
      <c r="O565" s="37">
        <v>976</v>
      </c>
      <c r="P565" s="33">
        <v>2</v>
      </c>
      <c r="Q565" s="33">
        <v>2970</v>
      </c>
      <c r="R565" s="2"/>
    </row>
    <row r="566" spans="1:18" ht="15.75" customHeight="1">
      <c r="A566" s="2">
        <v>40316</v>
      </c>
      <c r="B566" s="27" t="s">
        <v>754</v>
      </c>
      <c r="C566" s="85" t="s">
        <v>1101</v>
      </c>
      <c r="D566" s="30" t="s">
        <v>1102</v>
      </c>
      <c r="E566" s="33">
        <v>64</v>
      </c>
      <c r="F566" s="33">
        <v>9</v>
      </c>
      <c r="G566" s="42">
        <v>0.14000000000000001</v>
      </c>
      <c r="H566" s="42">
        <v>0.19</v>
      </c>
      <c r="I566" s="33">
        <v>39</v>
      </c>
      <c r="J566" s="33">
        <v>14</v>
      </c>
      <c r="K566" s="34">
        <v>0.36</v>
      </c>
      <c r="L566" s="35" t="s">
        <v>25</v>
      </c>
      <c r="M566" s="39">
        <v>0.41</v>
      </c>
      <c r="N566" s="37">
        <v>1</v>
      </c>
      <c r="O566" s="37">
        <v>553</v>
      </c>
      <c r="P566" s="33">
        <v>1</v>
      </c>
      <c r="Q566" s="33">
        <v>1832</v>
      </c>
      <c r="R566" s="2"/>
    </row>
    <row r="567" spans="1:18" ht="15.75" customHeight="1">
      <c r="A567" s="2">
        <v>10552</v>
      </c>
      <c r="B567" s="27" t="s">
        <v>754</v>
      </c>
      <c r="C567" s="85" t="s">
        <v>1103</v>
      </c>
      <c r="D567" s="30" t="s">
        <v>1104</v>
      </c>
      <c r="E567" s="33">
        <v>160</v>
      </c>
      <c r="F567" s="33">
        <v>7</v>
      </c>
      <c r="G567" s="42">
        <v>0.04</v>
      </c>
      <c r="H567" s="42">
        <v>0.13</v>
      </c>
      <c r="I567" s="33"/>
      <c r="J567" s="33"/>
      <c r="K567" s="41"/>
      <c r="L567" s="35"/>
      <c r="M567" s="36" t="s">
        <v>826</v>
      </c>
      <c r="N567" s="37"/>
      <c r="O567" s="37"/>
      <c r="P567" s="33"/>
      <c r="Q567" s="33"/>
      <c r="R567" s="2"/>
    </row>
    <row r="568" spans="1:18" ht="15.75" customHeight="1">
      <c r="A568" s="2">
        <v>13160</v>
      </c>
      <c r="B568" s="27" t="s">
        <v>754</v>
      </c>
      <c r="C568" s="85" t="s">
        <v>1105</v>
      </c>
      <c r="D568" s="30" t="s">
        <v>1106</v>
      </c>
      <c r="E568" s="33">
        <v>56</v>
      </c>
      <c r="F568" s="33">
        <v>2</v>
      </c>
      <c r="G568" s="42">
        <v>0.04</v>
      </c>
      <c r="H568" s="42">
        <v>0.16</v>
      </c>
      <c r="I568" s="33">
        <v>58</v>
      </c>
      <c r="J568" s="33">
        <v>7</v>
      </c>
      <c r="K568" s="34">
        <v>0.12</v>
      </c>
      <c r="L568" s="35" t="s">
        <v>31</v>
      </c>
      <c r="M568" s="36" t="s">
        <v>32</v>
      </c>
      <c r="N568" s="37">
        <v>1</v>
      </c>
      <c r="O568" s="37">
        <v>239</v>
      </c>
      <c r="P568" s="33">
        <v>1</v>
      </c>
      <c r="Q568" s="33">
        <v>882</v>
      </c>
      <c r="R568" s="2"/>
    </row>
    <row r="569" spans="1:18" ht="15.75" customHeight="1">
      <c r="A569" s="2">
        <v>10857</v>
      </c>
      <c r="B569" s="27" t="s">
        <v>754</v>
      </c>
      <c r="C569" s="85" t="s">
        <v>1107</v>
      </c>
      <c r="D569" s="30" t="s">
        <v>1108</v>
      </c>
      <c r="E569" s="33">
        <v>670</v>
      </c>
      <c r="F569" s="33">
        <v>128</v>
      </c>
      <c r="G569" s="42">
        <v>0.19</v>
      </c>
      <c r="H569" s="42">
        <v>0.26</v>
      </c>
      <c r="I569" s="33">
        <v>639</v>
      </c>
      <c r="J569" s="33">
        <v>166</v>
      </c>
      <c r="K569" s="34">
        <v>0.26</v>
      </c>
      <c r="L569" s="35" t="s">
        <v>25</v>
      </c>
      <c r="M569" s="39">
        <v>0.31</v>
      </c>
      <c r="N569" s="37">
        <v>2</v>
      </c>
      <c r="O569" s="37">
        <v>1040</v>
      </c>
      <c r="P569" s="33">
        <v>2</v>
      </c>
      <c r="Q569" s="33">
        <v>3260</v>
      </c>
      <c r="R569" s="2"/>
    </row>
    <row r="570" spans="1:18" ht="15.75" customHeight="1">
      <c r="A570" s="2">
        <v>10823</v>
      </c>
      <c r="B570" s="27" t="s">
        <v>754</v>
      </c>
      <c r="C570" s="85" t="s">
        <v>1109</v>
      </c>
      <c r="D570" s="30" t="s">
        <v>1110</v>
      </c>
      <c r="E570" s="33">
        <v>85</v>
      </c>
      <c r="F570" s="33">
        <v>6</v>
      </c>
      <c r="G570" s="42">
        <v>7.0000000000000007E-2</v>
      </c>
      <c r="H570" s="42">
        <v>0.13</v>
      </c>
      <c r="I570" s="33">
        <v>46</v>
      </c>
      <c r="J570" s="33">
        <v>4</v>
      </c>
      <c r="K570" s="34">
        <v>0.09</v>
      </c>
      <c r="L570" s="35" t="s">
        <v>31</v>
      </c>
      <c r="M570" s="36" t="s">
        <v>32</v>
      </c>
      <c r="N570" s="37">
        <v>1</v>
      </c>
      <c r="O570" s="37">
        <v>203</v>
      </c>
      <c r="P570" s="33">
        <v>1</v>
      </c>
      <c r="Q570" s="33">
        <v>563</v>
      </c>
      <c r="R570" s="2"/>
    </row>
    <row r="571" spans="1:18" ht="15.75" customHeight="1">
      <c r="A571" s="2">
        <v>13163</v>
      </c>
      <c r="B571" s="27" t="s">
        <v>754</v>
      </c>
      <c r="C571" s="85" t="s">
        <v>1111</v>
      </c>
      <c r="D571" s="30" t="s">
        <v>1112</v>
      </c>
      <c r="E571" s="33">
        <v>150</v>
      </c>
      <c r="F571" s="33">
        <v>11</v>
      </c>
      <c r="G571" s="42">
        <v>7.0000000000000007E-2</v>
      </c>
      <c r="H571" s="42">
        <v>0.14000000000000001</v>
      </c>
      <c r="I571" s="33">
        <v>107</v>
      </c>
      <c r="J571" s="33">
        <v>13</v>
      </c>
      <c r="K571" s="34">
        <v>0.12</v>
      </c>
      <c r="L571" s="35" t="s">
        <v>31</v>
      </c>
      <c r="M571" s="36" t="s">
        <v>32</v>
      </c>
      <c r="N571" s="37">
        <v>1</v>
      </c>
      <c r="O571" s="37">
        <v>394</v>
      </c>
      <c r="P571" s="33">
        <v>1</v>
      </c>
      <c r="Q571" s="33">
        <v>710</v>
      </c>
      <c r="R571" s="2"/>
    </row>
    <row r="572" spans="1:18" ht="15.75" customHeight="1">
      <c r="A572" s="2">
        <v>11083</v>
      </c>
      <c r="B572" s="27" t="s">
        <v>754</v>
      </c>
      <c r="C572" s="85" t="s">
        <v>1113</v>
      </c>
      <c r="D572" s="30" t="s">
        <v>1114</v>
      </c>
      <c r="E572" s="33">
        <v>67</v>
      </c>
      <c r="F572" s="33">
        <v>6</v>
      </c>
      <c r="G572" s="42">
        <v>0.09</v>
      </c>
      <c r="H572" s="42">
        <v>0.15</v>
      </c>
      <c r="I572" s="33">
        <v>48</v>
      </c>
      <c r="J572" s="33">
        <v>7</v>
      </c>
      <c r="K572" s="34">
        <v>0.15</v>
      </c>
      <c r="L572" s="35" t="s">
        <v>31</v>
      </c>
      <c r="M572" s="36" t="s">
        <v>32</v>
      </c>
      <c r="N572" s="37">
        <v>0</v>
      </c>
      <c r="O572" s="37">
        <v>723</v>
      </c>
      <c r="P572" s="33">
        <v>1</v>
      </c>
      <c r="Q572" s="33">
        <v>1656</v>
      </c>
      <c r="R572" s="2"/>
    </row>
    <row r="573" spans="1:18" ht="15.75" customHeight="1">
      <c r="A573" s="2">
        <v>184</v>
      </c>
      <c r="B573" s="27" t="s">
        <v>754</v>
      </c>
      <c r="C573" s="85" t="s">
        <v>1115</v>
      </c>
      <c r="D573" s="30" t="s">
        <v>1116</v>
      </c>
      <c r="E573" s="33">
        <v>356</v>
      </c>
      <c r="F573" s="33">
        <v>82</v>
      </c>
      <c r="G573" s="42">
        <v>0.23</v>
      </c>
      <c r="H573" s="42">
        <v>0.28000000000000003</v>
      </c>
      <c r="I573" s="33">
        <v>237</v>
      </c>
      <c r="J573" s="33">
        <v>69</v>
      </c>
      <c r="K573" s="34">
        <v>0.28999999999999998</v>
      </c>
      <c r="L573" s="35" t="s">
        <v>25</v>
      </c>
      <c r="M573" s="39">
        <v>0.34</v>
      </c>
      <c r="N573" s="37">
        <v>1</v>
      </c>
      <c r="O573" s="37">
        <v>645</v>
      </c>
      <c r="P573" s="33">
        <v>2</v>
      </c>
      <c r="Q573" s="33">
        <v>2046</v>
      </c>
      <c r="R573" s="2"/>
    </row>
    <row r="574" spans="1:18" ht="15.75" customHeight="1">
      <c r="A574" s="2">
        <v>12024</v>
      </c>
      <c r="B574" s="27" t="s">
        <v>754</v>
      </c>
      <c r="C574" s="85" t="s">
        <v>1117</v>
      </c>
      <c r="D574" s="30" t="s">
        <v>1118</v>
      </c>
      <c r="E574" s="33">
        <v>63</v>
      </c>
      <c r="F574" s="33">
        <v>6</v>
      </c>
      <c r="G574" s="42">
        <v>0.1</v>
      </c>
      <c r="H574" s="42">
        <v>0.16</v>
      </c>
      <c r="I574" s="33">
        <v>50</v>
      </c>
      <c r="J574" s="33">
        <v>11</v>
      </c>
      <c r="K574" s="34">
        <v>0.22</v>
      </c>
      <c r="L574" s="35" t="s">
        <v>25</v>
      </c>
      <c r="M574" s="39">
        <v>0.27</v>
      </c>
      <c r="N574" s="37">
        <v>1</v>
      </c>
      <c r="O574" s="37">
        <v>289</v>
      </c>
      <c r="P574" s="33">
        <v>1</v>
      </c>
      <c r="Q574" s="33">
        <v>1153</v>
      </c>
      <c r="R574" s="2"/>
    </row>
    <row r="575" spans="1:18" ht="15.75" customHeight="1">
      <c r="A575" s="2">
        <v>11002</v>
      </c>
      <c r="B575" s="27" t="s">
        <v>754</v>
      </c>
      <c r="C575" s="85" t="s">
        <v>1119</v>
      </c>
      <c r="D575" s="30" t="s">
        <v>1120</v>
      </c>
      <c r="E575" s="33">
        <v>1174</v>
      </c>
      <c r="F575" s="33">
        <v>26</v>
      </c>
      <c r="G575" s="42">
        <v>0.02</v>
      </c>
      <c r="H575" s="42">
        <v>0.1</v>
      </c>
      <c r="I575" s="33">
        <v>1121</v>
      </c>
      <c r="J575" s="33">
        <v>52</v>
      </c>
      <c r="K575" s="34">
        <v>0.05</v>
      </c>
      <c r="L575" s="35" t="s">
        <v>31</v>
      </c>
      <c r="M575" s="36" t="s">
        <v>32</v>
      </c>
      <c r="N575" s="37">
        <v>1</v>
      </c>
      <c r="O575" s="37">
        <v>152</v>
      </c>
      <c r="P575" s="33">
        <v>1</v>
      </c>
      <c r="Q575" s="33">
        <v>675</v>
      </c>
      <c r="R575" s="2"/>
    </row>
    <row r="576" spans="1:18" ht="15.75" customHeight="1">
      <c r="A576" s="2">
        <v>10029</v>
      </c>
      <c r="B576" s="81" t="s">
        <v>1121</v>
      </c>
      <c r="C576" s="98" t="s">
        <v>1122</v>
      </c>
      <c r="D576" s="111" t="s">
        <v>1123</v>
      </c>
      <c r="E576" s="31">
        <v>24</v>
      </c>
      <c r="F576" s="31">
        <v>9</v>
      </c>
      <c r="G576" s="32">
        <v>0.375</v>
      </c>
      <c r="H576" s="32">
        <v>0.43099999999999999</v>
      </c>
      <c r="I576" s="114">
        <v>15</v>
      </c>
      <c r="J576" s="114">
        <v>3</v>
      </c>
      <c r="K576" s="155">
        <f>IF(OR(ISBLANK(I576),ISBLANK(J576)),"",(J576/I576))</f>
        <v>0.2</v>
      </c>
      <c r="L576" s="208" t="str">
        <f>IF(K576="","",IF(K576&gt;=H576,"Yes","No"))</f>
        <v>No</v>
      </c>
      <c r="M576" s="218" t="str">
        <f>IF(OR(ISBLANK(I576),ISBLANK(J576)),"",IF(L576="No", "TJ status removed",IF(K576&gt;0.34, K576 *1.15, K576+0.05)))</f>
        <v>TJ status removed</v>
      </c>
      <c r="N576" s="236" t="s">
        <v>1124</v>
      </c>
      <c r="O576" s="236" t="s">
        <v>1125</v>
      </c>
      <c r="P576" s="247" t="s">
        <v>1126</v>
      </c>
      <c r="Q576" s="247" t="s">
        <v>1127</v>
      </c>
      <c r="R576" s="2"/>
    </row>
    <row r="577" spans="1:18" ht="15.75" customHeight="1">
      <c r="A577" s="2">
        <v>345</v>
      </c>
      <c r="B577" s="81" t="s">
        <v>1121</v>
      </c>
      <c r="C577" s="98" t="s">
        <v>1128</v>
      </c>
      <c r="D577" s="111" t="s">
        <v>1129</v>
      </c>
      <c r="E577" s="31">
        <v>38</v>
      </c>
      <c r="F577" s="31">
        <v>3</v>
      </c>
      <c r="G577" s="159">
        <v>7.8947368421052627E-2</v>
      </c>
      <c r="H577" s="32">
        <v>0.26200000000000001</v>
      </c>
      <c r="I577" s="114">
        <v>26</v>
      </c>
      <c r="J577" s="114">
        <v>4</v>
      </c>
      <c r="K577" s="155">
        <f>IF(OR(ISBLANK(I577),ISBLANK(J577)),"",(J577/I577))</f>
        <v>0.15384615384615385</v>
      </c>
      <c r="L577" s="208" t="str">
        <f>IF(K577="","",IF(K577&gt;=H577,"Yes","No"))</f>
        <v>No</v>
      </c>
      <c r="M577" s="218" t="str">
        <f>IF(OR(ISBLANK(I577),ISBLANK(J577)),"",IF(L577="No", "TJ status removed",IF(K577&gt;0.34, K577 *1.15, K577+0.05)))</f>
        <v>TJ status removed</v>
      </c>
      <c r="N577" s="236" t="s">
        <v>1130</v>
      </c>
      <c r="O577" s="236" t="s">
        <v>1131</v>
      </c>
      <c r="P577" s="247" t="s">
        <v>1132</v>
      </c>
      <c r="Q577" s="247" t="s">
        <v>1133</v>
      </c>
      <c r="R577" s="2"/>
    </row>
    <row r="578" spans="1:18" ht="15.75" customHeight="1">
      <c r="A578" s="2">
        <v>10726</v>
      </c>
      <c r="B578" s="81" t="s">
        <v>1121</v>
      </c>
      <c r="C578" s="98" t="s">
        <v>1134</v>
      </c>
      <c r="D578" s="111" t="s">
        <v>1135</v>
      </c>
      <c r="E578" s="31">
        <v>89</v>
      </c>
      <c r="F578" s="31">
        <v>18</v>
      </c>
      <c r="G578" s="32">
        <v>0.20224719101123595</v>
      </c>
      <c r="H578" s="32">
        <v>0.25</v>
      </c>
      <c r="I578" s="114">
        <v>74</v>
      </c>
      <c r="J578" s="114">
        <v>26</v>
      </c>
      <c r="K578" s="155">
        <f>IF(OR(ISBLANK(I578),ISBLANK(J578)),"",(J578/I578))</f>
        <v>0.35135135135135137</v>
      </c>
      <c r="L578" s="208" t="str">
        <f>IF(K578="","",IF(K578&gt;=H578,"Yes","No"))</f>
        <v>Yes</v>
      </c>
      <c r="M578" s="218">
        <f>IF(OR(ISBLANK(I578),ISBLANK(J578)),"",IF(L578="No", "TJ status removed",IF(K578&gt;0.34, K578 *1.15, K578+0.05)))</f>
        <v>0.40405405405405403</v>
      </c>
      <c r="N578" s="236" t="s">
        <v>1136</v>
      </c>
      <c r="O578" s="236" t="s">
        <v>1137</v>
      </c>
      <c r="P578" s="247" t="s">
        <v>1138</v>
      </c>
      <c r="Q578" s="247" t="s">
        <v>1139</v>
      </c>
      <c r="R578" s="2"/>
    </row>
    <row r="579" spans="1:18" ht="15.75" customHeight="1">
      <c r="A579" s="2">
        <v>338</v>
      </c>
      <c r="B579" s="81" t="s">
        <v>1121</v>
      </c>
      <c r="C579" s="98" t="s">
        <v>1140</v>
      </c>
      <c r="D579" s="111" t="s">
        <v>1141</v>
      </c>
      <c r="E579" s="31">
        <v>363</v>
      </c>
      <c r="F579" s="31">
        <v>118</v>
      </c>
      <c r="G579" s="32">
        <v>0.32506887052341599</v>
      </c>
      <c r="H579" s="32">
        <v>0.374</v>
      </c>
      <c r="I579" s="114">
        <v>290</v>
      </c>
      <c r="J579" s="114">
        <v>97</v>
      </c>
      <c r="K579" s="155">
        <f>IF(OR(ISBLANK(I579),ISBLANK(J579)),"",(J579/I579))</f>
        <v>0.33448275862068966</v>
      </c>
      <c r="L579" s="208" t="str">
        <f>IF(K579="","",IF(K579&gt;=H579,"Yes","No"))</f>
        <v>No</v>
      </c>
      <c r="M579" s="218" t="str">
        <f>IF(OR(ISBLANK(I579),ISBLANK(J579)),"",IF(L579="No", "TJ status removed",IF(K579&gt;0.34, K579 *1.15, K579+0.05)))</f>
        <v>TJ status removed</v>
      </c>
      <c r="N579" s="236" t="s">
        <v>1142</v>
      </c>
      <c r="O579" s="236" t="s">
        <v>1143</v>
      </c>
      <c r="P579" s="247" t="s">
        <v>1144</v>
      </c>
      <c r="Q579" s="247" t="s">
        <v>1145</v>
      </c>
      <c r="R579" s="2"/>
    </row>
    <row r="580" spans="1:18" ht="15.75" customHeight="1">
      <c r="A580" s="2">
        <v>10916</v>
      </c>
      <c r="B580" s="81" t="s">
        <v>1146</v>
      </c>
      <c r="C580" s="90" t="s">
        <v>1147</v>
      </c>
      <c r="D580" s="114" t="s">
        <v>1148</v>
      </c>
      <c r="E580" s="109">
        <v>112</v>
      </c>
      <c r="F580" s="114">
        <v>5</v>
      </c>
      <c r="G580" s="155">
        <f>IF(OR(ISBLANK(E580),ISBLANK(F580)),"",(F580/E580))</f>
        <v>4.4642857142857144E-2</v>
      </c>
      <c r="H580" s="32">
        <v>0.1</v>
      </c>
      <c r="I580" s="109">
        <v>24</v>
      </c>
      <c r="J580" s="194">
        <v>13</v>
      </c>
      <c r="K580" s="155">
        <f>IF(OR(ISBLANK(I580),ISBLANK(J580)),"",(J580/I580))</f>
        <v>0.54166666666666663</v>
      </c>
      <c r="L580" s="208" t="str">
        <f>IF(K580="","",IF(K580&gt;=H580,"Yes","No"))</f>
        <v>Yes</v>
      </c>
      <c r="M580" s="218">
        <f>IF(OR(ISBLANK(I580),ISBLANK(J580)),"",IF(L580="No", "TJ status removed",IF(K580&gt;0.34, K580 *1.15, K580+0.05)))</f>
        <v>0.62291666666666656</v>
      </c>
      <c r="N580" s="193">
        <v>0.5</v>
      </c>
      <c r="O580" s="242">
        <f>23223/47</f>
        <v>494.10638297872339</v>
      </c>
      <c r="P580" s="114">
        <v>0.63</v>
      </c>
      <c r="Q580" s="249">
        <f>9106/13</f>
        <v>700.46153846153845</v>
      </c>
      <c r="R580" s="2"/>
    </row>
    <row r="581" spans="1:18" ht="15.75" customHeight="1">
      <c r="A581" s="2">
        <v>12026</v>
      </c>
      <c r="B581" s="81" t="s">
        <v>1146</v>
      </c>
      <c r="C581" s="90" t="s">
        <v>1149</v>
      </c>
      <c r="D581" s="114" t="s">
        <v>1150</v>
      </c>
      <c r="E581" s="109">
        <v>102</v>
      </c>
      <c r="F581" s="114">
        <v>7</v>
      </c>
      <c r="G581" s="155">
        <f>IF(OR(ISBLANK(E581),ISBLANK(F581)),"",(F581/E581))</f>
        <v>6.8627450980392163E-2</v>
      </c>
      <c r="H581" s="32">
        <v>0.11862745098039217</v>
      </c>
      <c r="I581" s="109">
        <v>44</v>
      </c>
      <c r="J581" s="194">
        <v>15</v>
      </c>
      <c r="K581" s="155">
        <f>IF(OR(ISBLANK(I581),ISBLANK(J581)),"",(J581/I581))</f>
        <v>0.34090909090909088</v>
      </c>
      <c r="L581" s="208" t="str">
        <f>IF(K581="","",IF(K581&gt;=H581,"Yes","No"))</f>
        <v>Yes</v>
      </c>
      <c r="M581" s="218">
        <f>IF(OR(ISBLANK(I581),ISBLANK(J581)),"",IF(L581="No", "TJ status removed",IF(K581&gt;0.34, K581 *1.15, K581+0.05)))</f>
        <v>0.39204545454545447</v>
      </c>
      <c r="N581" s="193">
        <v>0.26</v>
      </c>
      <c r="O581" s="242">
        <f>21657/41</f>
        <v>528.21951219512198</v>
      </c>
      <c r="P581" s="114">
        <v>1.07</v>
      </c>
      <c r="Q581" s="249">
        <f>11508/15</f>
        <v>767.2</v>
      </c>
      <c r="R581" s="2"/>
    </row>
    <row r="582" spans="1:18" ht="15.75" customHeight="1">
      <c r="A582" s="2">
        <v>11096</v>
      </c>
      <c r="B582" s="81" t="s">
        <v>1146</v>
      </c>
      <c r="C582" s="90" t="s">
        <v>1151</v>
      </c>
      <c r="D582" s="114" t="s">
        <v>1152</v>
      </c>
      <c r="E582" s="109">
        <v>66</v>
      </c>
      <c r="F582" s="114">
        <v>4</v>
      </c>
      <c r="G582" s="155">
        <f>IF(OR(ISBLANK(E582),ISBLANK(F582)),"",(F582/E582))</f>
        <v>6.0606060606060608E-2</v>
      </c>
      <c r="H582" s="32">
        <v>0.11060606060606061</v>
      </c>
      <c r="I582" s="109">
        <v>21</v>
      </c>
      <c r="J582" s="194">
        <v>4</v>
      </c>
      <c r="K582" s="155">
        <f>IF(OR(ISBLANK(I582),ISBLANK(J582)),"",(J582/I582))</f>
        <v>0.19047619047619047</v>
      </c>
      <c r="L582" s="208" t="str">
        <f>IF(K582="","",IF(K582&gt;=H582,"Yes","No"))</f>
        <v>Yes</v>
      </c>
      <c r="M582" s="218">
        <f>IF(OR(ISBLANK(I582),ISBLANK(J582)),"",IF(L582="No", "TJ status removed",IF(K582&gt;0.34, K582 *1.15, K582+0.05)))</f>
        <v>0.24047619047619045</v>
      </c>
      <c r="N582" s="193">
        <v>0.28999999999999998</v>
      </c>
      <c r="O582" s="242">
        <f>7865/18</f>
        <v>436.94444444444446</v>
      </c>
      <c r="P582" s="114">
        <v>0.23</v>
      </c>
      <c r="Q582" s="249">
        <f>4724/5</f>
        <v>944.8</v>
      </c>
      <c r="R582" s="2"/>
    </row>
    <row r="583" spans="1:18" ht="15.75" customHeight="1">
      <c r="A583" s="2">
        <v>10729</v>
      </c>
      <c r="B583" s="81" t="s">
        <v>1146</v>
      </c>
      <c r="C583" s="90" t="s">
        <v>1153</v>
      </c>
      <c r="D583" s="114" t="s">
        <v>1154</v>
      </c>
      <c r="E583" s="109">
        <v>44</v>
      </c>
      <c r="F583" s="114">
        <v>5</v>
      </c>
      <c r="G583" s="155">
        <f>IF(OR(ISBLANK(E583),ISBLANK(F583)),"",(F583/E583))</f>
        <v>0.11363636363636363</v>
      </c>
      <c r="H583" s="32">
        <v>0.16363636363636364</v>
      </c>
      <c r="I583" s="109">
        <v>35</v>
      </c>
      <c r="J583" s="194">
        <v>17</v>
      </c>
      <c r="K583" s="155">
        <f>IF(OR(ISBLANK(I583),ISBLANK(J583)),"",(J583/I583))</f>
        <v>0.48571428571428571</v>
      </c>
      <c r="L583" s="208" t="str">
        <f>IF(K583="","",IF(K583&gt;=H583,"Yes","No"))</f>
        <v>Yes</v>
      </c>
      <c r="M583" s="218">
        <f>IF(OR(ISBLANK(I583),ISBLANK(J583)),"",IF(L583="No", "TJ status removed",IF(K583&gt;0.34, K583 *1.15, K583+0.05)))</f>
        <v>0.5585714285714285</v>
      </c>
      <c r="N583" s="193">
        <v>1.29</v>
      </c>
      <c r="O583" s="242">
        <f>2718/13</f>
        <v>209.07692307692307</v>
      </c>
      <c r="P583" s="114">
        <v>1.1200000000000001</v>
      </c>
      <c r="Q583" s="249">
        <f>24239/18</f>
        <v>1346.6111111111111</v>
      </c>
      <c r="R583" s="2"/>
    </row>
    <row r="584" spans="1:18" ht="15.75" customHeight="1">
      <c r="A584" s="2">
        <v>10389</v>
      </c>
      <c r="B584" s="81" t="s">
        <v>1146</v>
      </c>
      <c r="C584" s="90" t="s">
        <v>1155</v>
      </c>
      <c r="D584" s="114" t="s">
        <v>1156</v>
      </c>
      <c r="E584" s="109">
        <v>26</v>
      </c>
      <c r="F584" s="114">
        <v>1</v>
      </c>
      <c r="G584" s="155">
        <f>IF(OR(ISBLANK(E584),ISBLANK(F584)),"",(F584/E584))</f>
        <v>3.8461538461538464E-2</v>
      </c>
      <c r="H584" s="32">
        <v>0.1</v>
      </c>
      <c r="I584" s="109">
        <v>18</v>
      </c>
      <c r="J584" s="194">
        <v>4</v>
      </c>
      <c r="K584" s="155">
        <f>IF(OR(ISBLANK(I584),ISBLANK(J584)),"",(J584/I584))</f>
        <v>0.22222222222222221</v>
      </c>
      <c r="L584" s="208" t="str">
        <f>IF(K584="","",IF(K584&gt;=H584,"Yes","No"))</f>
        <v>Yes</v>
      </c>
      <c r="M584" s="218">
        <f>IF(OR(ISBLANK(I584),ISBLANK(J584)),"",IF(L584="No", "TJ status removed",IF(K584&gt;0.34, K584 *1.15, K584+0.05)))</f>
        <v>0.2722222222222222</v>
      </c>
      <c r="N584" s="193">
        <v>0.38</v>
      </c>
      <c r="O584" s="242">
        <f>176/7</f>
        <v>25.142857142857142</v>
      </c>
      <c r="P584" s="114">
        <v>1</v>
      </c>
      <c r="Q584" s="249">
        <f>2440/5</f>
        <v>488</v>
      </c>
      <c r="R584" s="2"/>
    </row>
    <row r="585" spans="1:18" ht="15.75" customHeight="1">
      <c r="A585" s="2">
        <v>12519</v>
      </c>
      <c r="B585" s="81" t="s">
        <v>1146</v>
      </c>
      <c r="C585" s="90" t="s">
        <v>1157</v>
      </c>
      <c r="D585" s="114" t="s">
        <v>1158</v>
      </c>
      <c r="E585" s="109">
        <v>65</v>
      </c>
      <c r="F585" s="114">
        <v>0</v>
      </c>
      <c r="G585" s="155">
        <f>IF(OR(ISBLANK(E585),ISBLANK(F585)),"",(F585/E585))</f>
        <v>0</v>
      </c>
      <c r="H585" s="32">
        <v>0.1</v>
      </c>
      <c r="I585" s="109">
        <v>8</v>
      </c>
      <c r="J585" s="194">
        <v>1</v>
      </c>
      <c r="K585" s="155">
        <f>IF(OR(ISBLANK(I585),ISBLANK(J585)),"",(J585/I585))</f>
        <v>0.125</v>
      </c>
      <c r="L585" s="208" t="str">
        <f>IF(K585="","",IF(K585&gt;=H585,"Yes","No"))</f>
        <v>Yes</v>
      </c>
      <c r="M585" s="218">
        <f>IF(OR(ISBLANK(I585),ISBLANK(J585)),"",IF(L585="No", "TJ status removed",IF(K585&gt;0.34, K585 *1.15, K585+0.05)))</f>
        <v>0.17499999999999999</v>
      </c>
      <c r="N585" s="193">
        <v>0.56999999999999995</v>
      </c>
      <c r="O585" s="242">
        <f>16094/19</f>
        <v>847.0526315789474</v>
      </c>
      <c r="P585" s="114">
        <v>0.95</v>
      </c>
      <c r="Q585" s="249">
        <f>1768/2</f>
        <v>884</v>
      </c>
      <c r="R585" s="2"/>
    </row>
    <row r="586" spans="1:18" ht="15.75" customHeight="1">
      <c r="A586" s="2">
        <v>10519</v>
      </c>
      <c r="B586" s="81" t="s">
        <v>1146</v>
      </c>
      <c r="C586" s="90" t="s">
        <v>1159</v>
      </c>
      <c r="D586" s="114" t="s">
        <v>1160</v>
      </c>
      <c r="E586" s="114">
        <v>127</v>
      </c>
      <c r="F586" s="114">
        <v>6</v>
      </c>
      <c r="G586" s="155">
        <f>IF(OR(ISBLANK(E586),ISBLANK(F586)),"",(F586/E586))</f>
        <v>4.7244094488188976E-2</v>
      </c>
      <c r="H586" s="32">
        <v>0.1</v>
      </c>
      <c r="I586" s="109">
        <v>70</v>
      </c>
      <c r="J586" s="194">
        <v>9</v>
      </c>
      <c r="K586" s="155">
        <f>IF(OR(ISBLANK(I586),ISBLANK(J586)),"",(J586/I586))</f>
        <v>0.12857142857142856</v>
      </c>
      <c r="L586" s="208" t="str">
        <f>IF(K586="","",IF(K586&gt;=H586,"Yes","No"))</f>
        <v>Yes</v>
      </c>
      <c r="M586" s="218">
        <f>IF(OR(ISBLANK(I586),ISBLANK(J586)),"",IF(L586="No", "TJ status removed",IF(K586&gt;0.34, K586 *1.15, K586+0.05)))</f>
        <v>0.17857142857142855</v>
      </c>
      <c r="N586" s="193">
        <v>0.18</v>
      </c>
      <c r="O586" s="242">
        <f>7056/41</f>
        <v>172.09756097560975</v>
      </c>
      <c r="P586" s="114">
        <v>0.77</v>
      </c>
      <c r="Q586" s="249">
        <f>13049/9</f>
        <v>1449.8888888888889</v>
      </c>
      <c r="R586" s="2"/>
    </row>
    <row r="587" spans="1:18" ht="15.75" customHeight="1">
      <c r="A587" s="2">
        <v>10824</v>
      </c>
      <c r="B587" s="81" t="s">
        <v>1161</v>
      </c>
      <c r="C587" s="81" t="s">
        <v>1162</v>
      </c>
      <c r="D587" s="109" t="s">
        <v>1163</v>
      </c>
      <c r="E587" s="31">
        <v>36</v>
      </c>
      <c r="F587" s="31">
        <v>4</v>
      </c>
      <c r="G587" s="32">
        <f>F587/E587</f>
        <v>0.1111111111111111</v>
      </c>
      <c r="H587" s="32">
        <v>0.16</v>
      </c>
      <c r="I587" s="114">
        <v>38</v>
      </c>
      <c r="J587" s="114">
        <v>11</v>
      </c>
      <c r="K587" s="155">
        <f>IF(OR(ISBLANK(I587),ISBLANK(J587)),"",(J587/I587))</f>
        <v>0.28947368421052633</v>
      </c>
      <c r="L587" s="208" t="str">
        <f>IF(K587="","",IF(K587&gt;=H587,"Yes","No"))</f>
        <v>Yes</v>
      </c>
      <c r="M587" s="218">
        <f>IF(OR(ISBLANK(I587),ISBLANK(J587)),"",IF(L587="No", "TJ status removed",IF(K587&gt;0.34, K587 *1.15, K587+0.05)))</f>
        <v>0.33947368421052632</v>
      </c>
      <c r="N587" s="233">
        <v>1.4</v>
      </c>
      <c r="O587" s="243">
        <v>10.177777777777779</v>
      </c>
      <c r="P587" s="233">
        <v>0.88461538461538458</v>
      </c>
      <c r="Q587" s="250">
        <v>58.781818181818181</v>
      </c>
      <c r="R587" s="2"/>
    </row>
    <row r="588" spans="1:18" ht="15.75" customHeight="1">
      <c r="A588" s="2">
        <v>10502</v>
      </c>
      <c r="B588" s="81" t="s">
        <v>1161</v>
      </c>
      <c r="C588" s="81" t="s">
        <v>1164</v>
      </c>
      <c r="D588" s="109" t="s">
        <v>1165</v>
      </c>
      <c r="E588" s="31">
        <v>96</v>
      </c>
      <c r="F588" s="31">
        <v>19</v>
      </c>
      <c r="G588" s="173">
        <f>F588/E588</f>
        <v>0.19791666666666666</v>
      </c>
      <c r="H588" s="173">
        <v>0.25</v>
      </c>
      <c r="I588" s="193">
        <v>86</v>
      </c>
      <c r="J588" s="193">
        <v>24</v>
      </c>
      <c r="K588" s="205">
        <f>IF(OR(ISBLANK(I588),ISBLANK(J588)),"",(J588/I588))</f>
        <v>0.27906976744186046</v>
      </c>
      <c r="L588" s="208" t="str">
        <f>IF(K588="","",IF(K588&gt;=H588,"Yes","No"))</f>
        <v>Yes</v>
      </c>
      <c r="M588" s="228">
        <f>IF(OR(ISBLANK(I588),ISBLANK(J588)),"",IF(L588="No", "TJ status removed",IF(K588&gt;0.34, K588 *1.15, K588+0.05)))</f>
        <v>0.32906976744186045</v>
      </c>
      <c r="N588" s="233">
        <v>1.8888888888888888</v>
      </c>
      <c r="O588" s="243">
        <v>51.777419354838706</v>
      </c>
      <c r="P588" s="233">
        <v>0.98113207547169812</v>
      </c>
      <c r="Q588" s="251">
        <v>88.274999999999991</v>
      </c>
      <c r="R588" s="2"/>
    </row>
    <row r="589" spans="1:18" ht="15.75" customHeight="1">
      <c r="A589" s="2">
        <v>365</v>
      </c>
      <c r="B589" s="81" t="s">
        <v>1161</v>
      </c>
      <c r="C589" s="81" t="s">
        <v>1166</v>
      </c>
      <c r="D589" s="109" t="s">
        <v>1167</v>
      </c>
      <c r="E589" s="31">
        <v>38</v>
      </c>
      <c r="F589" s="31">
        <v>4</v>
      </c>
      <c r="G589" s="32">
        <f>F589/E589</f>
        <v>0.10526315789473684</v>
      </c>
      <c r="H589" s="32">
        <v>0.16</v>
      </c>
      <c r="I589" s="114">
        <v>29</v>
      </c>
      <c r="J589" s="114">
        <v>9</v>
      </c>
      <c r="K589" s="155">
        <f>IF(OR(ISBLANK(I589),ISBLANK(J589)),"",(J589/I589))</f>
        <v>0.31034482758620691</v>
      </c>
      <c r="L589" s="208" t="str">
        <f>IF(K589="","",IF(K589&gt;=H589,"Yes","No"))</f>
        <v>Yes</v>
      </c>
      <c r="M589" s="218">
        <f>IF(OR(ISBLANK(I589),ISBLANK(J589)),"",IF(L589="No", "TJ status removed",IF(K589&gt;0.34, K589 *1.15, K589+0.05)))</f>
        <v>0.3603448275862069</v>
      </c>
      <c r="N589" s="233">
        <v>2.1</v>
      </c>
      <c r="O589" s="243">
        <v>28.71</v>
      </c>
      <c r="P589" s="233">
        <v>0.83333333333333337</v>
      </c>
      <c r="Q589" s="250">
        <v>159.04444444444445</v>
      </c>
      <c r="R589" s="2"/>
    </row>
    <row r="590" spans="1:18" ht="15.75" customHeight="1">
      <c r="A590" s="2">
        <v>42978</v>
      </c>
      <c r="B590" s="81" t="s">
        <v>1161</v>
      </c>
      <c r="C590" s="81" t="s">
        <v>1168</v>
      </c>
      <c r="D590" s="109" t="s">
        <v>1169</v>
      </c>
      <c r="E590" s="31">
        <v>15</v>
      </c>
      <c r="F590" s="31">
        <v>1</v>
      </c>
      <c r="G590" s="32">
        <f>F590/E590</f>
        <v>6.6666666666666666E-2</v>
      </c>
      <c r="H590" s="32">
        <v>0.12</v>
      </c>
      <c r="I590" s="114">
        <v>7</v>
      </c>
      <c r="J590" s="114">
        <v>1</v>
      </c>
      <c r="K590" s="155">
        <f>IF(OR(ISBLANK(I590),ISBLANK(J590)),"",(J590/I590))</f>
        <v>0.14285714285714285</v>
      </c>
      <c r="L590" s="208" t="str">
        <f>IF(K590="","",IF(K590&gt;=H590,"Yes","No"))</f>
        <v>Yes</v>
      </c>
      <c r="M590" s="218">
        <f>IF(OR(ISBLANK(I590),ISBLANK(J590)),"",IF(L590="No", "TJ status removed",IF(K590&gt;0.34, K590 *1.15, K590+0.05)))</f>
        <v>0.19285714285714284</v>
      </c>
      <c r="N590" s="233">
        <v>1</v>
      </c>
      <c r="O590" s="243">
        <v>103.36666666666667</v>
      </c>
      <c r="P590" s="233">
        <v>0.16666666666666666</v>
      </c>
      <c r="Q590" s="250">
        <v>170</v>
      </c>
      <c r="R590" s="2"/>
    </row>
    <row r="591" spans="1:18" ht="15.75" customHeight="1">
      <c r="A591" s="2">
        <v>10743</v>
      </c>
      <c r="B591" s="81" t="s">
        <v>1161</v>
      </c>
      <c r="C591" s="81" t="s">
        <v>1170</v>
      </c>
      <c r="D591" s="109" t="s">
        <v>1171</v>
      </c>
      <c r="E591" s="31">
        <v>69</v>
      </c>
      <c r="F591" s="31">
        <v>2</v>
      </c>
      <c r="G591" s="32">
        <f>F591/E591</f>
        <v>2.8985507246376812E-2</v>
      </c>
      <c r="H591" s="32">
        <v>0.08</v>
      </c>
      <c r="I591" s="114">
        <v>71</v>
      </c>
      <c r="J591" s="114">
        <v>8</v>
      </c>
      <c r="K591" s="155">
        <f>IF(OR(ISBLANK(I591),ISBLANK(J591)),"",(J591/I591))</f>
        <v>0.11267605633802817</v>
      </c>
      <c r="L591" s="208" t="str">
        <f>IF(K591="","",IF(K591&gt;=H591,"Yes","No"))</f>
        <v>Yes</v>
      </c>
      <c r="M591" s="218">
        <f>IF(OR(ISBLANK(I591),ISBLANK(J591)),"",IF(L591="No", "TJ status removed",IF(K591&gt;0.34, K591 *1.15, K591+0.05)))</f>
        <v>0.16267605633802817</v>
      </c>
      <c r="N591" s="233">
        <v>0.63636363636363635</v>
      </c>
      <c r="O591" s="243">
        <v>22.730158730158731</v>
      </c>
      <c r="P591" s="233">
        <v>0.8571428571428571</v>
      </c>
      <c r="Q591" s="250">
        <v>132.375</v>
      </c>
      <c r="R591" s="2"/>
    </row>
    <row r="592" spans="1:18" ht="15.75" customHeight="1">
      <c r="A592" s="2">
        <v>10050</v>
      </c>
      <c r="B592" s="81" t="s">
        <v>1172</v>
      </c>
      <c r="C592" s="95" t="s">
        <v>1173</v>
      </c>
      <c r="D592" s="116" t="s">
        <v>1174</v>
      </c>
      <c r="E592" s="133">
        <v>258</v>
      </c>
      <c r="F592" s="133">
        <v>81</v>
      </c>
      <c r="G592" s="160">
        <v>0.31395348837209303</v>
      </c>
      <c r="H592" s="160">
        <v>0.36</v>
      </c>
      <c r="I592" s="190"/>
      <c r="J592" s="190"/>
      <c r="K592" s="201" t="str">
        <f>IF(OR(ISBLANK(I592),ISBLANK(J592)),"",(J592/I592))</f>
        <v/>
      </c>
      <c r="L592" s="213" t="str">
        <f>IF(K592="","",IF(K592&gt;=H592,"Yes","No"))</f>
        <v/>
      </c>
      <c r="M592" s="224" t="str">
        <f>IF(OR(ISBLANK(I592),ISBLANK(J592)),"",IF(L592="No", "TJ status removed",IF(K592&gt;0.34, K592 *1.15, K592+0.05)))</f>
        <v/>
      </c>
      <c r="N592" s="234"/>
      <c r="O592" s="234"/>
      <c r="P592" s="190"/>
      <c r="Q592" s="190"/>
      <c r="R592" s="2"/>
    </row>
    <row r="593" spans="1:18" ht="15.75" customHeight="1">
      <c r="A593" s="2">
        <v>11764</v>
      </c>
      <c r="B593" s="81" t="s">
        <v>1172</v>
      </c>
      <c r="C593" s="95" t="s">
        <v>1175</v>
      </c>
      <c r="D593" s="116" t="s">
        <v>1176</v>
      </c>
      <c r="E593" s="133">
        <v>882</v>
      </c>
      <c r="F593" s="133">
        <v>409</v>
      </c>
      <c r="G593" s="160">
        <v>0.46371882086167798</v>
      </c>
      <c r="H593" s="160">
        <v>0.53</v>
      </c>
      <c r="I593" s="190"/>
      <c r="J593" s="190"/>
      <c r="K593" s="201" t="str">
        <f>IF(OR(ISBLANK(I593),ISBLANK(J593)),"",(J593/I593))</f>
        <v/>
      </c>
      <c r="L593" s="213" t="str">
        <f>IF(K593="","",IF(K593&gt;=H593,"Yes","No"))</f>
        <v/>
      </c>
      <c r="M593" s="224" t="str">
        <f>IF(OR(ISBLANK(I593),ISBLANK(J593)),"",IF(L593="No", "TJ status removed",IF(K593&gt;0.34, K593 *1.15, K593+0.05)))</f>
        <v/>
      </c>
      <c r="N593" s="234"/>
      <c r="O593" s="234"/>
      <c r="P593" s="190"/>
      <c r="Q593" s="190"/>
      <c r="R593" s="2"/>
    </row>
    <row r="594" spans="1:18" ht="15.75" customHeight="1">
      <c r="A594" s="2">
        <v>11004</v>
      </c>
      <c r="B594" s="81" t="s">
        <v>1172</v>
      </c>
      <c r="C594" s="96" t="s">
        <v>1177</v>
      </c>
      <c r="D594" s="117" t="s">
        <v>1178</v>
      </c>
      <c r="E594" s="133">
        <v>253</v>
      </c>
      <c r="F594" s="133">
        <v>78</v>
      </c>
      <c r="G594" s="161">
        <v>0.30830039525691699</v>
      </c>
      <c r="H594" s="160">
        <v>0.36</v>
      </c>
      <c r="I594" s="191"/>
      <c r="J594" s="191"/>
      <c r="K594" s="202" t="str">
        <f>IF(OR(ISBLANK(I594),ISBLANK(J594)),"",(J594/I594))</f>
        <v/>
      </c>
      <c r="L594" s="214" t="str">
        <f>IF(K594="","",IF(K594&gt;=H594,"Yes","No"))</f>
        <v/>
      </c>
      <c r="M594" s="225" t="str">
        <f>IF(OR(ISBLANK(I594),ISBLANK(J594)),"",IF(L594="No", "TJ status removed",IF(K594&gt;0.34, K594 *1.15, K594+0.05)))</f>
        <v/>
      </c>
      <c r="N594" s="235"/>
      <c r="O594" s="235"/>
      <c r="P594" s="191"/>
      <c r="Q594" s="191"/>
      <c r="R594" s="2"/>
    </row>
    <row r="595" spans="1:18" ht="15.75" customHeight="1">
      <c r="A595" s="2">
        <v>11135</v>
      </c>
      <c r="B595" s="81" t="s">
        <v>1172</v>
      </c>
      <c r="C595" s="81" t="s">
        <v>1179</v>
      </c>
      <c r="D595" s="111" t="s">
        <v>1180</v>
      </c>
      <c r="E595" s="31">
        <v>161</v>
      </c>
      <c r="F595" s="31">
        <v>87</v>
      </c>
      <c r="G595" s="32">
        <v>0.54037267080745344</v>
      </c>
      <c r="H595" s="32">
        <v>0.66699999999999993</v>
      </c>
      <c r="I595" s="114">
        <v>98</v>
      </c>
      <c r="J595" s="114">
        <v>59</v>
      </c>
      <c r="K595" s="155">
        <f>IF(OR(ISBLANK(I595),ISBLANK(J595)),"",(J595/I595))</f>
        <v>0.60204081632653061</v>
      </c>
      <c r="L595" s="208" t="str">
        <f>IF(K595="","",IF(K595&gt;=H595,"Yes","No"))</f>
        <v>No</v>
      </c>
      <c r="M595" s="218" t="str">
        <f>IF(OR(ISBLANK(I595),ISBLANK(J595)),"",IF(L595="No", "TJ status removed",IF(K595&gt;0.34, K595 *1.15, K595+0.05)))</f>
        <v>TJ status removed</v>
      </c>
      <c r="N595" s="193">
        <v>0.5</v>
      </c>
      <c r="O595" s="193">
        <v>316.25</v>
      </c>
      <c r="P595" s="114">
        <v>0.36</v>
      </c>
      <c r="Q595" s="114">
        <v>812</v>
      </c>
      <c r="R595" s="2"/>
    </row>
    <row r="596" spans="1:18" ht="15.75" customHeight="1">
      <c r="A596" s="2">
        <v>234</v>
      </c>
      <c r="B596" s="81" t="s">
        <v>1181</v>
      </c>
      <c r="C596" s="99" t="s">
        <v>1182</v>
      </c>
      <c r="D596" s="120" t="s">
        <v>1183</v>
      </c>
      <c r="E596" s="31">
        <v>169</v>
      </c>
      <c r="F596" s="31">
        <v>42</v>
      </c>
      <c r="G596" s="32">
        <v>0.24852071005917159</v>
      </c>
      <c r="H596" s="32">
        <v>0.34300000000000003</v>
      </c>
      <c r="I596" s="114">
        <v>190</v>
      </c>
      <c r="J596" s="114">
        <v>92</v>
      </c>
      <c r="K596" s="155">
        <f>IF(OR(ISBLANK(I596),ISBLANK(J596)),"",(J596/I596))</f>
        <v>0.48421052631578948</v>
      </c>
      <c r="L596" s="208" t="str">
        <f>IF(K596="","",IF(K596&gt;=H596,"Yes","No"))</f>
        <v>Yes</v>
      </c>
      <c r="M596" s="218">
        <f>IF(OR(ISBLANK(I596),ISBLANK(J596)),"",IF(L596="No", "TJ status removed",IF(K596&gt;0.34, K596 *1.15, K596+0.05)))</f>
        <v>0.5568421052631578</v>
      </c>
      <c r="N596" s="193">
        <v>1.1399999999999999</v>
      </c>
      <c r="O596" s="193">
        <v>1111</v>
      </c>
      <c r="P596" s="114">
        <v>1.38</v>
      </c>
      <c r="Q596" s="114">
        <v>1851</v>
      </c>
      <c r="R596" s="2"/>
    </row>
    <row r="597" spans="1:18" ht="15.75" customHeight="1">
      <c r="A597" s="2">
        <v>11692</v>
      </c>
      <c r="B597" s="81" t="s">
        <v>1181</v>
      </c>
      <c r="C597" s="99" t="s">
        <v>1184</v>
      </c>
      <c r="D597" s="125" t="s">
        <v>1185</v>
      </c>
      <c r="E597" s="31">
        <v>271</v>
      </c>
      <c r="F597" s="31">
        <v>132</v>
      </c>
      <c r="G597" s="159">
        <v>0.4870848708487085</v>
      </c>
      <c r="H597" s="32">
        <v>0.56000000000000005</v>
      </c>
      <c r="I597" s="114">
        <v>249</v>
      </c>
      <c r="J597" s="114">
        <v>141</v>
      </c>
      <c r="K597" s="155">
        <f>IF(OR(ISBLANK(I597),ISBLANK(J597)),"",(J597/I597))</f>
        <v>0.5662650602409639</v>
      </c>
      <c r="L597" s="208" t="str">
        <f>IF(K597="","",IF(K597&gt;=H597,"Yes","No"))</f>
        <v>Yes</v>
      </c>
      <c r="M597" s="218">
        <f>IF(OR(ISBLANK(I597),ISBLANK(J597)),"",IF(L597="No", "TJ status removed",IF(K597&gt;0.34, K597 *1.15, K597+0.05)))</f>
        <v>0.65120481927710838</v>
      </c>
      <c r="N597" s="193">
        <v>1.63</v>
      </c>
      <c r="O597" s="193">
        <v>610</v>
      </c>
      <c r="P597" s="248">
        <v>2.2999999999999998</v>
      </c>
      <c r="Q597" s="114">
        <v>1977</v>
      </c>
      <c r="R597" s="2"/>
    </row>
    <row r="598" spans="1:18" ht="15.75" customHeight="1">
      <c r="A598" s="2">
        <v>442</v>
      </c>
      <c r="B598" s="81" t="s">
        <v>1181</v>
      </c>
      <c r="C598" s="103" t="s">
        <v>1186</v>
      </c>
      <c r="D598" s="124" t="s">
        <v>1187</v>
      </c>
      <c r="E598" s="31">
        <v>293</v>
      </c>
      <c r="F598" s="31">
        <v>80</v>
      </c>
      <c r="G598" s="32">
        <v>0.27303754266211605</v>
      </c>
      <c r="H598" s="32">
        <v>0.32300000000000001</v>
      </c>
      <c r="I598" s="114">
        <v>260</v>
      </c>
      <c r="J598" s="114">
        <v>105</v>
      </c>
      <c r="K598" s="155">
        <f>IF(OR(ISBLANK(I598),ISBLANK(J598)),"",(J598/I598))</f>
        <v>0.40384615384615385</v>
      </c>
      <c r="L598" s="208" t="str">
        <f>IF(K598="","",IF(K598&gt;=H598,"Yes","No"))</f>
        <v>Yes</v>
      </c>
      <c r="M598" s="218">
        <f>IF(OR(ISBLANK(I598),ISBLANK(J598)),"",IF(L598="No", "TJ status removed",IF(K598&gt;0.34, K598 *1.15, K598+0.05)))</f>
        <v>0.46442307692307688</v>
      </c>
      <c r="N598" s="193">
        <v>1.26</v>
      </c>
      <c r="O598" s="193">
        <v>278</v>
      </c>
      <c r="P598" s="114">
        <v>2.13</v>
      </c>
      <c r="Q598" s="114">
        <v>1058</v>
      </c>
      <c r="R598" s="2"/>
    </row>
    <row r="599" spans="1:18" ht="15.75" customHeight="1">
      <c r="A599" s="2">
        <v>10557</v>
      </c>
      <c r="B599" s="81" t="s">
        <v>1181</v>
      </c>
      <c r="C599" s="99" t="s">
        <v>1188</v>
      </c>
      <c r="D599" s="125" t="s">
        <v>1189</v>
      </c>
      <c r="E599" s="31">
        <v>606</v>
      </c>
      <c r="F599" s="31">
        <v>254</v>
      </c>
      <c r="G599" s="32">
        <v>0.41914191419141916</v>
      </c>
      <c r="H599" s="32">
        <v>0.48199999999999998</v>
      </c>
      <c r="I599" s="114">
        <v>556</v>
      </c>
      <c r="J599" s="114">
        <v>284</v>
      </c>
      <c r="K599" s="155">
        <f>IF(OR(ISBLANK(I599),ISBLANK(J599)),"",(J599/I599))</f>
        <v>0.51079136690647486</v>
      </c>
      <c r="L599" s="208" t="str">
        <f>IF(K599="","",IF(K599&gt;=H599,"Yes","No"))</f>
        <v>Yes</v>
      </c>
      <c r="M599" s="218">
        <f>IF(OR(ISBLANK(I599),ISBLANK(J599)),"",IF(L599="No", "TJ status removed",IF(K599&gt;0.34, K599 *1.15, K599+0.05)))</f>
        <v>0.5874100719424461</v>
      </c>
      <c r="N599" s="193">
        <v>1.27</v>
      </c>
      <c r="O599" s="193">
        <v>1147</v>
      </c>
      <c r="P599" s="114">
        <v>1.82</v>
      </c>
      <c r="Q599" s="114">
        <v>2880</v>
      </c>
      <c r="R599" s="2"/>
    </row>
    <row r="600" spans="1:18" ht="15.75" customHeight="1">
      <c r="A600" s="2">
        <v>40817</v>
      </c>
      <c r="B600" s="81" t="s">
        <v>1190</v>
      </c>
      <c r="C600" s="81" t="s">
        <v>1191</v>
      </c>
      <c r="D600" s="111" t="s">
        <v>1192</v>
      </c>
      <c r="E600" s="114">
        <v>235</v>
      </c>
      <c r="F600" s="114">
        <v>55</v>
      </c>
      <c r="G600" s="155">
        <v>0.23404255319148937</v>
      </c>
      <c r="H600" s="32">
        <v>0.28889999999999999</v>
      </c>
      <c r="I600" s="114">
        <v>188</v>
      </c>
      <c r="J600" s="114">
        <v>59</v>
      </c>
      <c r="K600" s="198">
        <f>IF(OR(ISBLANK(I600),ISBLANK(J600)),"",(ROUND(J600/I600, 2)))</f>
        <v>0.31</v>
      </c>
      <c r="L600" s="208" t="str">
        <f>IF(K600="","",IF(K600&gt;=H600,"Yes","No"))</f>
        <v>Yes</v>
      </c>
      <c r="M600" s="218">
        <f>IF(OR(ISBLANK(I600),ISBLANK(J600)),"",IF(L600="No", "TJ status removed",IF(K600&gt;0.34, K600 *1.15, K600+0.05)))</f>
        <v>0.36</v>
      </c>
      <c r="N600" s="193">
        <v>3.98</v>
      </c>
      <c r="O600" s="193">
        <v>1662</v>
      </c>
      <c r="P600" s="114">
        <v>5</v>
      </c>
      <c r="Q600" s="114">
        <v>4153</v>
      </c>
      <c r="R600" s="2"/>
    </row>
    <row r="601" spans="1:18" ht="15.75" customHeight="1">
      <c r="A601" s="2">
        <v>12671</v>
      </c>
      <c r="B601" s="81" t="s">
        <v>1190</v>
      </c>
      <c r="C601" s="81" t="s">
        <v>1193</v>
      </c>
      <c r="D601" s="111" t="s">
        <v>1194</v>
      </c>
      <c r="E601" s="114">
        <v>211</v>
      </c>
      <c r="F601" s="114">
        <v>50</v>
      </c>
      <c r="G601" s="155">
        <v>0.23696682464454977</v>
      </c>
      <c r="H601" s="32">
        <v>0.28999999999999998</v>
      </c>
      <c r="I601" s="114">
        <v>164</v>
      </c>
      <c r="J601" s="114">
        <v>60</v>
      </c>
      <c r="K601" s="198">
        <f>IF(OR(ISBLANK(I601),ISBLANK(J601)),"",(ROUND(J601/I601, 2)))</f>
        <v>0.37</v>
      </c>
      <c r="L601" s="208" t="str">
        <f>IF(K601="","",IF(K601&gt;=H601,"Yes","No"))</f>
        <v>Yes</v>
      </c>
      <c r="M601" s="218">
        <f>IF(OR(ISBLANK(I601),ISBLANK(J601)),"",IF(L601="No", "TJ status removed",IF(K601&gt;0.34, K601 *1.15, K601+0.05)))</f>
        <v>0.42549999999999999</v>
      </c>
      <c r="N601" s="193">
        <v>5.62</v>
      </c>
      <c r="O601" s="193">
        <v>2846</v>
      </c>
      <c r="P601" s="114">
        <v>8.9700000000000006</v>
      </c>
      <c r="Q601" s="114">
        <v>6669</v>
      </c>
      <c r="R601" s="2"/>
    </row>
    <row r="602" spans="1:18" ht="15.75" customHeight="1">
      <c r="A602" s="2">
        <v>11219</v>
      </c>
      <c r="B602" s="81" t="s">
        <v>1190</v>
      </c>
      <c r="C602" s="81" t="s">
        <v>1195</v>
      </c>
      <c r="D602" s="111" t="s">
        <v>1196</v>
      </c>
      <c r="E602" s="114">
        <v>78</v>
      </c>
      <c r="F602" s="114">
        <v>14</v>
      </c>
      <c r="G602" s="155">
        <v>0.16883116883116883</v>
      </c>
      <c r="H602" s="32">
        <v>0.22</v>
      </c>
      <c r="I602" s="114">
        <v>60</v>
      </c>
      <c r="J602" s="114">
        <v>13</v>
      </c>
      <c r="K602" s="198">
        <f>IF(OR(ISBLANK(I602),ISBLANK(J602)),"",(ROUND(J602/I602, 2)))</f>
        <v>0.22</v>
      </c>
      <c r="L602" s="208" t="str">
        <f>IF(K602="","",IF(K602&gt;=H602,"Yes","No"))</f>
        <v>Yes</v>
      </c>
      <c r="M602" s="218">
        <f>IF(OR(ISBLANK(I602),ISBLANK(J602)),"",IF(L602="No", "TJ status removed",IF(K602&gt;0.34, K602 *1.15, K602+0.05)))</f>
        <v>0.27</v>
      </c>
      <c r="N602" s="193">
        <v>1.85</v>
      </c>
      <c r="O602" s="193">
        <v>634</v>
      </c>
      <c r="P602" s="114">
        <v>3.15</v>
      </c>
      <c r="Q602" s="114">
        <v>2432</v>
      </c>
      <c r="R602" s="2"/>
    </row>
    <row r="603" spans="1:18" ht="15.75" customHeight="1">
      <c r="A603" s="2">
        <v>710</v>
      </c>
      <c r="B603" s="27" t="s">
        <v>1197</v>
      </c>
      <c r="C603" s="12" t="s">
        <v>1198</v>
      </c>
      <c r="D603" s="13" t="s">
        <v>1199</v>
      </c>
      <c r="E603" s="2">
        <v>447</v>
      </c>
      <c r="F603" s="2">
        <v>16</v>
      </c>
      <c r="G603" s="19">
        <v>0.04</v>
      </c>
      <c r="H603" s="19">
        <v>0.14000000000000001</v>
      </c>
      <c r="I603" s="7">
        <v>263</v>
      </c>
      <c r="J603" s="7">
        <v>17</v>
      </c>
      <c r="K603" s="16">
        <f>IF(OR(ISBLANK(I603),ISBLANK(J603)),"",(J603/I603))</f>
        <v>6.4638783269961975E-2</v>
      </c>
      <c r="L603" s="17" t="str">
        <f>IF(K603="","",IF(K603&gt;=H603,"Yes","No"))</f>
        <v>No</v>
      </c>
      <c r="M603" s="18" t="str">
        <f>IF(OR(ISBLANK(I603),ISBLANK(J603)),"",IF(L603="No", "TJ status removed",IF(K603&gt;0.34, K603 *1.15, K603+0.05)))</f>
        <v>TJ status removed</v>
      </c>
      <c r="N603" s="11">
        <v>12.87</v>
      </c>
      <c r="O603" s="11">
        <v>322.22000000000003</v>
      </c>
      <c r="P603" s="11">
        <v>13.82</v>
      </c>
      <c r="Q603" s="11">
        <v>1412.12</v>
      </c>
      <c r="R603" s="2"/>
    </row>
    <row r="604" spans="1:18" ht="15.75" customHeight="1">
      <c r="A604" s="2">
        <v>407</v>
      </c>
      <c r="B604" s="27" t="s">
        <v>1197</v>
      </c>
      <c r="C604" s="12" t="s">
        <v>1200</v>
      </c>
      <c r="D604" s="13" t="s">
        <v>1201</v>
      </c>
      <c r="E604" s="2">
        <v>21</v>
      </c>
      <c r="F604" s="2">
        <v>6</v>
      </c>
      <c r="G604" s="19">
        <v>0.28999999999999998</v>
      </c>
      <c r="H604" s="19">
        <v>0.35</v>
      </c>
      <c r="I604" s="7">
        <v>23</v>
      </c>
      <c r="J604" s="7">
        <v>2</v>
      </c>
      <c r="K604" s="16">
        <f>IF(OR(ISBLANK(I604),ISBLANK(J604)),"",(J604/I604))</f>
        <v>8.6956521739130432E-2</v>
      </c>
      <c r="L604" s="17" t="str">
        <f>IF(K604="","",IF(K604&gt;=H604,"Yes","No"))</f>
        <v>No</v>
      </c>
      <c r="M604" s="18" t="str">
        <f>IF(OR(ISBLANK(I604),ISBLANK(J604)),"",IF(L604="No", "TJ status removed",IF(K604&gt;0.34, K604 *1.15, K604+0.05)))</f>
        <v>TJ status removed</v>
      </c>
      <c r="N604" s="11">
        <v>9.6199999999999992</v>
      </c>
      <c r="O604" s="11">
        <v>262.29000000000002</v>
      </c>
      <c r="P604" s="11">
        <v>17.5</v>
      </c>
      <c r="Q604" s="11">
        <v>1733.5</v>
      </c>
      <c r="R604" s="2"/>
    </row>
    <row r="605" spans="1:18" ht="15.75" customHeight="1">
      <c r="A605" s="2">
        <v>10468</v>
      </c>
      <c r="B605" s="27" t="s">
        <v>1197</v>
      </c>
      <c r="C605" s="12" t="s">
        <v>1202</v>
      </c>
      <c r="D605" s="13" t="s">
        <v>1203</v>
      </c>
      <c r="E605" s="2">
        <v>243</v>
      </c>
      <c r="F605" s="2">
        <v>33</v>
      </c>
      <c r="G605" s="19">
        <v>0.14000000000000001</v>
      </c>
      <c r="H605" s="19">
        <v>0.19</v>
      </c>
      <c r="I605" s="7">
        <v>239</v>
      </c>
      <c r="J605" s="7">
        <v>30</v>
      </c>
      <c r="K605" s="16">
        <f>IF(OR(ISBLANK(I605),ISBLANK(J605)),"",(J605/I605))</f>
        <v>0.12552301255230125</v>
      </c>
      <c r="L605" s="17" t="str">
        <f>IF(K605="","",IF(K605&gt;=H605,"Yes","No"))</f>
        <v>No</v>
      </c>
      <c r="M605" s="18" t="str">
        <f>IF(OR(ISBLANK(I605),ISBLANK(J605)),"",IF(L605="No", "TJ status removed",IF(K605&gt;0.34, K605 *1.15, K605+0.05)))</f>
        <v>TJ status removed</v>
      </c>
      <c r="N605" s="11">
        <v>16.04</v>
      </c>
      <c r="O605" s="11">
        <v>417.06</v>
      </c>
      <c r="P605" s="11">
        <v>11.23</v>
      </c>
      <c r="Q605" s="11">
        <v>1535.73</v>
      </c>
      <c r="R605" s="2"/>
    </row>
    <row r="606" spans="1:18" ht="15.75" customHeight="1">
      <c r="A606" s="2">
        <v>11749</v>
      </c>
      <c r="B606" s="27" t="s">
        <v>1197</v>
      </c>
      <c r="C606" s="12" t="s">
        <v>1204</v>
      </c>
      <c r="D606" s="13" t="s">
        <v>1205</v>
      </c>
      <c r="E606" s="2">
        <v>345</v>
      </c>
      <c r="F606" s="2">
        <v>44</v>
      </c>
      <c r="G606" s="19">
        <v>0.13</v>
      </c>
      <c r="H606" s="19">
        <v>0.18</v>
      </c>
      <c r="I606" s="7">
        <v>268</v>
      </c>
      <c r="J606" s="7">
        <v>34</v>
      </c>
      <c r="K606" s="16">
        <f>IF(OR(ISBLANK(I606),ISBLANK(J606)),"",(J606/I606))</f>
        <v>0.12686567164179105</v>
      </c>
      <c r="L606" s="17" t="str">
        <f>IF(K606="","",IF(K606&gt;=H606,"Yes","No"))</f>
        <v>No</v>
      </c>
      <c r="M606" s="18" t="str">
        <f>IF(OR(ISBLANK(I606),ISBLANK(J606)),"",IF(L606="No", "TJ status removed",IF(K606&gt;0.34, K606 *1.15, K606+0.05)))</f>
        <v>TJ status removed</v>
      </c>
      <c r="N606" s="11">
        <v>11.53</v>
      </c>
      <c r="O606" s="11">
        <v>364.66</v>
      </c>
      <c r="P606" s="11">
        <v>7.59</v>
      </c>
      <c r="Q606" s="11">
        <v>1400.85</v>
      </c>
      <c r="R606" s="2"/>
    </row>
    <row r="607" spans="1:18" ht="15.75" customHeight="1">
      <c r="A607" s="2">
        <v>40883</v>
      </c>
      <c r="B607" s="27" t="s">
        <v>1197</v>
      </c>
      <c r="C607" s="12" t="s">
        <v>1206</v>
      </c>
      <c r="D607" s="13" t="s">
        <v>1207</v>
      </c>
      <c r="E607" s="2">
        <v>20</v>
      </c>
      <c r="F607" s="2">
        <v>8</v>
      </c>
      <c r="G607" s="19">
        <v>0.4</v>
      </c>
      <c r="H607" s="19">
        <v>0.46</v>
      </c>
      <c r="I607" s="7">
        <v>10</v>
      </c>
      <c r="J607" s="7">
        <v>2</v>
      </c>
      <c r="K607" s="16">
        <f>IF(OR(ISBLANK(I607),ISBLANK(J607)),"",(J607/I607))</f>
        <v>0.2</v>
      </c>
      <c r="L607" s="17" t="str">
        <f>IF(K607="","",IF(K607&gt;=H607,"Yes","No"))</f>
        <v>No</v>
      </c>
      <c r="M607" s="18" t="str">
        <f>IF(OR(ISBLANK(I607),ISBLANK(J607)),"",IF(L607="No", "TJ status removed",IF(K607&gt;0.34, K607 *1.15, K607+0.05)))</f>
        <v>TJ status removed</v>
      </c>
      <c r="N607" s="11">
        <v>0</v>
      </c>
      <c r="O607" s="11">
        <v>140.75</v>
      </c>
      <c r="P607" s="11">
        <v>0</v>
      </c>
      <c r="Q607" s="11">
        <v>850</v>
      </c>
      <c r="R607" s="2"/>
    </row>
    <row r="608" spans="1:18" ht="15.75" customHeight="1">
      <c r="A608" s="2">
        <v>41965</v>
      </c>
      <c r="B608" s="27" t="s">
        <v>1197</v>
      </c>
      <c r="C608" s="12" t="s">
        <v>1208</v>
      </c>
      <c r="D608" s="13" t="s">
        <v>1209</v>
      </c>
      <c r="E608" s="14">
        <v>10</v>
      </c>
      <c r="F608" s="14">
        <v>6</v>
      </c>
      <c r="G608" s="15">
        <v>0.6</v>
      </c>
      <c r="H608" s="15">
        <v>0.69</v>
      </c>
      <c r="I608" s="7">
        <v>7</v>
      </c>
      <c r="J608" s="7">
        <v>5</v>
      </c>
      <c r="K608" s="16">
        <f>IF(OR(ISBLANK(I608),ISBLANK(J608)),"",(J608/I608))</f>
        <v>0.7142857142857143</v>
      </c>
      <c r="L608" s="17" t="str">
        <f>IF(K608="","",IF(K608&gt;=H608,"Yes","No"))</f>
        <v>Yes</v>
      </c>
      <c r="M608" s="18">
        <f>IF(OR(ISBLANK(I608),ISBLANK(J608)),"",IF(L608="No", "TJ status removed",IF(K608&gt;0.34, K608 *1.15, K608+0.05)))</f>
        <v>0.8214285714285714</v>
      </c>
      <c r="N608" s="11">
        <v>0</v>
      </c>
      <c r="O608" s="11">
        <v>666</v>
      </c>
      <c r="P608" s="11">
        <v>0</v>
      </c>
      <c r="Q608" s="11">
        <v>1659</v>
      </c>
      <c r="R608" s="2"/>
    </row>
    <row r="609" spans="1:18" ht="15.75" customHeight="1">
      <c r="A609" s="2">
        <v>11203</v>
      </c>
      <c r="B609" s="27" t="s">
        <v>1197</v>
      </c>
      <c r="C609" s="12" t="s">
        <v>1210</v>
      </c>
      <c r="D609" s="13" t="s">
        <v>1211</v>
      </c>
      <c r="E609" s="2">
        <v>36</v>
      </c>
      <c r="F609" s="2">
        <v>4</v>
      </c>
      <c r="G609" s="19">
        <v>0.11</v>
      </c>
      <c r="H609" s="19">
        <v>0.21</v>
      </c>
      <c r="I609" s="7">
        <v>21</v>
      </c>
      <c r="J609" s="7">
        <v>4</v>
      </c>
      <c r="K609" s="16">
        <f>IF(OR(ISBLANK(I609),ISBLANK(J609)),"",(J609/I609))</f>
        <v>0.19047619047619047</v>
      </c>
      <c r="L609" s="17" t="str">
        <f>IF(K609="","",IF(K609&gt;=H609,"Yes","No"))</f>
        <v>No</v>
      </c>
      <c r="M609" s="18" t="str">
        <f>IF(OR(ISBLANK(I609),ISBLANK(J609)),"",IF(L609="No", "TJ status removed",IF(K609&gt;0.34, K609 *1.15, K609+0.05)))</f>
        <v>TJ status removed</v>
      </c>
      <c r="N609" s="11">
        <v>12.24</v>
      </c>
      <c r="O609" s="11">
        <v>669.65</v>
      </c>
      <c r="P609" s="11">
        <v>10.5</v>
      </c>
      <c r="Q609" s="11">
        <v>1266</v>
      </c>
      <c r="R609" s="2"/>
    </row>
    <row r="610" spans="1:18" ht="15.75" customHeight="1">
      <c r="A610" s="2">
        <v>267</v>
      </c>
      <c r="B610" s="27" t="s">
        <v>1197</v>
      </c>
      <c r="C610" s="12" t="s">
        <v>1212</v>
      </c>
      <c r="D610" s="13" t="s">
        <v>1213</v>
      </c>
      <c r="E610" s="2">
        <v>22</v>
      </c>
      <c r="F610" s="2">
        <v>3</v>
      </c>
      <c r="G610" s="19">
        <v>0.14000000000000001</v>
      </c>
      <c r="H610" s="19">
        <v>0.25</v>
      </c>
      <c r="I610" s="7">
        <v>27</v>
      </c>
      <c r="J610" s="7">
        <v>8</v>
      </c>
      <c r="K610" s="16">
        <f>IF(OR(ISBLANK(I610),ISBLANK(J610)),"",(J610/I610))</f>
        <v>0.29629629629629628</v>
      </c>
      <c r="L610" s="17" t="str">
        <f>IF(K610="","",IF(K610&gt;=H610,"Yes","No"))</f>
        <v>Yes</v>
      </c>
      <c r="M610" s="18">
        <f>IF(OR(ISBLANK(I610),ISBLANK(J610)),"",IF(L610="No", "TJ status removed",IF(K610&gt;0.34, K610 *1.15, K610+0.05)))</f>
        <v>0.34629629629629627</v>
      </c>
      <c r="N610" s="11">
        <v>11.84</v>
      </c>
      <c r="O610" s="11">
        <v>310.26</v>
      </c>
      <c r="P610" s="11">
        <v>11.75</v>
      </c>
      <c r="Q610" s="11">
        <v>1704.63</v>
      </c>
      <c r="R610" s="2"/>
    </row>
    <row r="611" spans="1:18" ht="15.75" customHeight="1">
      <c r="A611" s="2">
        <v>12079</v>
      </c>
      <c r="B611" s="27" t="s">
        <v>1197</v>
      </c>
      <c r="C611" s="12" t="s">
        <v>1214</v>
      </c>
      <c r="D611" s="13" t="s">
        <v>1215</v>
      </c>
      <c r="E611" s="2">
        <v>41</v>
      </c>
      <c r="F611" s="2">
        <v>13</v>
      </c>
      <c r="G611" s="19">
        <v>0.32</v>
      </c>
      <c r="H611" s="19">
        <v>0.37</v>
      </c>
      <c r="I611" s="7">
        <v>33</v>
      </c>
      <c r="J611" s="7">
        <v>12</v>
      </c>
      <c r="K611" s="16">
        <f>IF(OR(ISBLANK(I611),ISBLANK(J611)),"",(J611/I611))</f>
        <v>0.36363636363636365</v>
      </c>
      <c r="L611" s="17" t="str">
        <f>IF(K611="","",IF(K611&gt;=H611,"Yes","No"))</f>
        <v>No</v>
      </c>
      <c r="M611" s="18" t="str">
        <f>IF(OR(ISBLANK(I611),ISBLANK(J611)),"",IF(L611="No", "TJ status removed",IF(K611&gt;0.34, K611 *1.15, K611+0.05)))</f>
        <v>TJ status removed</v>
      </c>
      <c r="N611" s="11">
        <v>1.33</v>
      </c>
      <c r="O611" s="11">
        <v>124.19</v>
      </c>
      <c r="P611" s="11">
        <v>3.92</v>
      </c>
      <c r="Q611" s="11">
        <v>1587.17</v>
      </c>
      <c r="R611" s="2"/>
    </row>
    <row r="612" spans="1:18" ht="15.75" customHeight="1">
      <c r="A612" s="2">
        <v>43630</v>
      </c>
      <c r="B612" s="27" t="s">
        <v>1197</v>
      </c>
      <c r="C612" s="12" t="s">
        <v>1216</v>
      </c>
      <c r="D612" s="13" t="s">
        <v>1217</v>
      </c>
      <c r="E612" s="2">
        <v>80</v>
      </c>
      <c r="F612" s="2">
        <v>11</v>
      </c>
      <c r="G612" s="19">
        <v>0.14000000000000001</v>
      </c>
      <c r="H612" s="19">
        <v>0.19</v>
      </c>
      <c r="I612" s="7">
        <v>88</v>
      </c>
      <c r="J612" s="7">
        <v>8</v>
      </c>
      <c r="K612" s="16">
        <f>IF(OR(ISBLANK(I612),ISBLANK(J612)),"",(J612/I612))</f>
        <v>9.0909090909090912E-2</v>
      </c>
      <c r="L612" s="17" t="str">
        <f>IF(K612="","",IF(K612&gt;=H612,"Yes","No"))</f>
        <v>No</v>
      </c>
      <c r="M612" s="18" t="str">
        <f>IF(OR(ISBLANK(I612),ISBLANK(J612)),"",IF(L612="No", "TJ status removed",IF(K612&gt;0.34, K612 *1.15, K612+0.05)))</f>
        <v>TJ status removed</v>
      </c>
      <c r="N612" s="11">
        <v>7.24</v>
      </c>
      <c r="O612" s="11">
        <v>187.07</v>
      </c>
      <c r="P612" s="11">
        <v>3.38</v>
      </c>
      <c r="Q612" s="11">
        <v>856.63</v>
      </c>
      <c r="R612" s="2"/>
    </row>
    <row r="613" spans="1:18" ht="15.75" customHeight="1">
      <c r="A613" s="2">
        <v>40295</v>
      </c>
      <c r="B613" s="27" t="s">
        <v>1197</v>
      </c>
      <c r="C613" s="12" t="s">
        <v>1218</v>
      </c>
      <c r="D613" s="13" t="s">
        <v>1219</v>
      </c>
      <c r="E613" s="2">
        <v>26</v>
      </c>
      <c r="F613" s="2">
        <v>4</v>
      </c>
      <c r="G613" s="19">
        <v>0.15</v>
      </c>
      <c r="H613" s="19">
        <v>0.21</v>
      </c>
      <c r="I613" s="7">
        <v>22</v>
      </c>
      <c r="J613" s="7">
        <v>4</v>
      </c>
      <c r="K613" s="16">
        <f>IF(OR(ISBLANK(I613),ISBLANK(J613)),"",(J613/I613))</f>
        <v>0.18181818181818182</v>
      </c>
      <c r="L613" s="17" t="str">
        <f>IF(K613="","",IF(K613&gt;=H613,"Yes","No"))</f>
        <v>No</v>
      </c>
      <c r="M613" s="18" t="str">
        <f>IF(OR(ISBLANK(I613),ISBLANK(J613)),"",IF(L613="No", "TJ status removed",IF(K613&gt;0.34, K613 *1.15, K613+0.05)))</f>
        <v>TJ status removed</v>
      </c>
      <c r="N613" s="11">
        <v>5.89</v>
      </c>
      <c r="O613" s="11">
        <v>509.44</v>
      </c>
      <c r="P613" s="11">
        <v>0</v>
      </c>
      <c r="Q613" s="11">
        <v>1188.75</v>
      </c>
      <c r="R613" s="2"/>
    </row>
    <row r="614" spans="1:18" ht="15.75" customHeight="1">
      <c r="A614" s="2">
        <v>10554</v>
      </c>
      <c r="B614" s="27" t="s">
        <v>1197</v>
      </c>
      <c r="C614" s="12" t="s">
        <v>1220</v>
      </c>
      <c r="D614" s="13" t="s">
        <v>1221</v>
      </c>
      <c r="E614" s="2">
        <v>143</v>
      </c>
      <c r="F614" s="2">
        <v>51</v>
      </c>
      <c r="G614" s="19">
        <v>0.36</v>
      </c>
      <c r="H614" s="19">
        <v>0.41</v>
      </c>
      <c r="I614" s="7">
        <v>130</v>
      </c>
      <c r="J614" s="7">
        <v>51</v>
      </c>
      <c r="K614" s="16">
        <f>IF(OR(ISBLANK(I614),ISBLANK(J614)),"",(J614/I614))</f>
        <v>0.3923076923076923</v>
      </c>
      <c r="L614" s="17" t="str">
        <f>IF(K614="","",IF(K614&gt;=H614,"Yes","No"))</f>
        <v>No</v>
      </c>
      <c r="M614" s="18" t="str">
        <f>IF(OR(ISBLANK(I614),ISBLANK(J614)),"",IF(L614="No", "TJ status removed",IF(K614&gt;0.34, K614 *1.15, K614+0.05)))</f>
        <v>TJ status removed</v>
      </c>
      <c r="N614" s="11">
        <v>16.03</v>
      </c>
      <c r="O614" s="11">
        <v>483.48</v>
      </c>
      <c r="P614" s="11">
        <v>20.18</v>
      </c>
      <c r="Q614" s="11">
        <v>1603.49</v>
      </c>
      <c r="R614" s="2"/>
    </row>
    <row r="615" spans="1:18" ht="15.75" customHeight="1">
      <c r="A615" s="2">
        <v>40368</v>
      </c>
      <c r="B615" s="27" t="s">
        <v>1197</v>
      </c>
      <c r="C615" s="12" t="s">
        <v>1222</v>
      </c>
      <c r="D615" s="13" t="s">
        <v>1223</v>
      </c>
      <c r="E615" s="2">
        <v>22</v>
      </c>
      <c r="F615" s="2">
        <v>2</v>
      </c>
      <c r="G615" s="19">
        <v>0.09</v>
      </c>
      <c r="H615" s="19">
        <v>0.24</v>
      </c>
      <c r="I615" s="7">
        <v>14</v>
      </c>
      <c r="J615" s="7">
        <v>2</v>
      </c>
      <c r="K615" s="16">
        <f>IF(OR(ISBLANK(I615),ISBLANK(J615)),"",(J615/I615))</f>
        <v>0.14285714285714285</v>
      </c>
      <c r="L615" s="17" t="str">
        <f>IF(K615="","",IF(K615&gt;=H615,"Yes","No"))</f>
        <v>No</v>
      </c>
      <c r="M615" s="18" t="str">
        <f>IF(OR(ISBLANK(I615),ISBLANK(J615)),"",IF(L615="No", "TJ status removed",IF(K615&gt;0.34, K615 *1.15, K615+0.05)))</f>
        <v>TJ status removed</v>
      </c>
      <c r="N615" s="11">
        <v>9.33</v>
      </c>
      <c r="O615" s="11">
        <v>256.58</v>
      </c>
      <c r="P615" s="11">
        <v>0</v>
      </c>
      <c r="Q615" s="11">
        <v>1906.5</v>
      </c>
      <c r="R615" s="2"/>
    </row>
    <row r="616" spans="1:18" ht="15.75" customHeight="1">
      <c r="A616" s="2">
        <v>10898</v>
      </c>
      <c r="B616" s="27" t="s">
        <v>1197</v>
      </c>
      <c r="C616" s="12" t="s">
        <v>1224</v>
      </c>
      <c r="D616" s="13" t="s">
        <v>1225</v>
      </c>
      <c r="E616" s="2">
        <v>59</v>
      </c>
      <c r="F616" s="2">
        <v>3</v>
      </c>
      <c r="G616" s="19">
        <v>0.05</v>
      </c>
      <c r="H616" s="19">
        <v>0.1</v>
      </c>
      <c r="I616" s="7">
        <v>78</v>
      </c>
      <c r="J616" s="7">
        <v>3</v>
      </c>
      <c r="K616" s="16">
        <f>IF(OR(ISBLANK(I616),ISBLANK(J616)),"",(J616/I616))</f>
        <v>3.8461538461538464E-2</v>
      </c>
      <c r="L616" s="17" t="str">
        <f>IF(K616="","",IF(K616&gt;=H616,"Yes","No"))</f>
        <v>No</v>
      </c>
      <c r="M616" s="18" t="str">
        <f>IF(OR(ISBLANK(I616),ISBLANK(J616)),"",IF(L616="No", "TJ status removed",IF(K616&gt;0.34, K616 *1.15, K616+0.05)))</f>
        <v>TJ status removed</v>
      </c>
      <c r="N616" s="11">
        <v>4.5999999999999996</v>
      </c>
      <c r="O616" s="11">
        <v>221.31</v>
      </c>
      <c r="P616" s="11">
        <v>0</v>
      </c>
      <c r="Q616" s="11">
        <v>1050.33</v>
      </c>
      <c r="R616" s="2"/>
    </row>
    <row r="617" spans="1:18" ht="15.75" customHeight="1">
      <c r="A617" s="2">
        <v>13304</v>
      </c>
      <c r="B617" s="27" t="s">
        <v>1197</v>
      </c>
      <c r="C617" s="12" t="s">
        <v>1226</v>
      </c>
      <c r="D617" s="13" t="s">
        <v>1227</v>
      </c>
      <c r="E617" s="2">
        <v>38</v>
      </c>
      <c r="F617" s="2">
        <v>12</v>
      </c>
      <c r="G617" s="19">
        <v>0.32</v>
      </c>
      <c r="H617" s="19">
        <v>0.37</v>
      </c>
      <c r="I617" s="7">
        <v>31</v>
      </c>
      <c r="J617" s="7">
        <v>5</v>
      </c>
      <c r="K617" s="16">
        <f>IF(OR(ISBLANK(I617),ISBLANK(J617)),"",(J617/I617))</f>
        <v>0.16129032258064516</v>
      </c>
      <c r="L617" s="17" t="str">
        <f>IF(K617="","",IF(K617&gt;=H617,"Yes","No"))</f>
        <v>No</v>
      </c>
      <c r="M617" s="18" t="str">
        <f>IF(OR(ISBLANK(I617),ISBLANK(J617)),"",IF(L617="No", "TJ status removed",IF(K617&gt;0.34, K617 *1.15, K617+0.05)))</f>
        <v>TJ status removed</v>
      </c>
      <c r="N617" s="11">
        <v>11</v>
      </c>
      <c r="O617" s="11">
        <v>310.38</v>
      </c>
      <c r="P617" s="11">
        <v>0</v>
      </c>
      <c r="Q617" s="11">
        <v>1157.2</v>
      </c>
      <c r="R617" s="2"/>
    </row>
    <row r="618" spans="1:18" ht="15.75" customHeight="1">
      <c r="A618" s="2">
        <v>40519</v>
      </c>
      <c r="B618" s="27" t="s">
        <v>1197</v>
      </c>
      <c r="C618" s="12" t="s">
        <v>1228</v>
      </c>
      <c r="D618" s="13" t="s">
        <v>1229</v>
      </c>
      <c r="E618" s="2">
        <v>167</v>
      </c>
      <c r="F618" s="2">
        <v>11</v>
      </c>
      <c r="G618" s="19">
        <v>7.0000000000000007E-2</v>
      </c>
      <c r="H618" s="19">
        <v>0.17</v>
      </c>
      <c r="I618" s="7">
        <v>278</v>
      </c>
      <c r="J618" s="7">
        <v>21</v>
      </c>
      <c r="K618" s="16">
        <f>IF(OR(ISBLANK(I618),ISBLANK(J618)),"",(J618/I618))</f>
        <v>7.5539568345323743E-2</v>
      </c>
      <c r="L618" s="17" t="str">
        <f>IF(K618="","",IF(K618&gt;=H618,"Yes","No"))</f>
        <v>No</v>
      </c>
      <c r="M618" s="18" t="str">
        <f>IF(OR(ISBLANK(I618),ISBLANK(J618)),"",IF(L618="No", "TJ status removed",IF(K618&gt;0.34, K618 *1.15, K618+0.05)))</f>
        <v>TJ status removed</v>
      </c>
      <c r="N618" s="11">
        <v>14.26</v>
      </c>
      <c r="O618" s="11">
        <v>201.09</v>
      </c>
      <c r="P618" s="11">
        <v>18.86</v>
      </c>
      <c r="Q618" s="11">
        <v>980.38</v>
      </c>
      <c r="R618" s="2" t="s">
        <v>26</v>
      </c>
    </row>
    <row r="619" spans="1:18" ht="15.75" customHeight="1">
      <c r="A619" s="2">
        <v>11123</v>
      </c>
      <c r="B619" s="27" t="s">
        <v>1197</v>
      </c>
      <c r="C619" s="12" t="s">
        <v>1230</v>
      </c>
      <c r="D619" s="13" t="s">
        <v>1231</v>
      </c>
      <c r="E619" s="2">
        <v>287</v>
      </c>
      <c r="F619" s="2">
        <v>38</v>
      </c>
      <c r="G619" s="19">
        <v>0.13</v>
      </c>
      <c r="H619" s="19">
        <v>0.2</v>
      </c>
      <c r="I619" s="7">
        <v>323</v>
      </c>
      <c r="J619" s="7">
        <v>54</v>
      </c>
      <c r="K619" s="16">
        <f>IF(OR(ISBLANK(I619),ISBLANK(J619)),"",(J619/I619))</f>
        <v>0.16718266253869968</v>
      </c>
      <c r="L619" s="17" t="str">
        <f>IF(K619="","",IF(K619&gt;=H619,"Yes","No"))</f>
        <v>No</v>
      </c>
      <c r="M619" s="18" t="str">
        <f>IF(OR(ISBLANK(I619),ISBLANK(J619)),"",IF(L619="No", "TJ status removed",IF(K619&gt;0.34, K619 *1.15, K619+0.05)))</f>
        <v>TJ status removed</v>
      </c>
      <c r="N619" s="11">
        <v>56.84</v>
      </c>
      <c r="O619" s="11">
        <v>470.67</v>
      </c>
      <c r="P619" s="11">
        <v>38.17</v>
      </c>
      <c r="Q619" s="11">
        <v>1276.19</v>
      </c>
      <c r="R619" s="2"/>
    </row>
    <row r="620" spans="1:18" ht="15.75" customHeight="1">
      <c r="A620" s="2">
        <v>11213</v>
      </c>
      <c r="B620" s="27" t="s">
        <v>1197</v>
      </c>
      <c r="C620" s="12" t="s">
        <v>1232</v>
      </c>
      <c r="D620" s="13" t="s">
        <v>1233</v>
      </c>
      <c r="E620" s="14">
        <v>19</v>
      </c>
      <c r="F620" s="14">
        <v>13</v>
      </c>
      <c r="G620" s="15">
        <v>0.68</v>
      </c>
      <c r="H620" s="15">
        <v>0.78</v>
      </c>
      <c r="I620" s="7">
        <v>24</v>
      </c>
      <c r="J620" s="7">
        <v>10</v>
      </c>
      <c r="K620" s="16">
        <f>IF(OR(ISBLANK(I620),ISBLANK(J620)),"",(J620/I620))</f>
        <v>0.41666666666666669</v>
      </c>
      <c r="L620" s="17" t="str">
        <f>IF(K620="","",IF(K620&gt;=H620,"Yes","No"))</f>
        <v>No</v>
      </c>
      <c r="M620" s="18" t="str">
        <f>IF(OR(ISBLANK(I620),ISBLANK(J620)),"",IF(L620="No", "TJ status removed",IF(K620&gt;0.34, K620 *1.15, K620+0.05)))</f>
        <v>TJ status removed</v>
      </c>
      <c r="N620" s="11">
        <v>2.93</v>
      </c>
      <c r="O620" s="11">
        <v>165.29</v>
      </c>
      <c r="P620" s="11">
        <v>4</v>
      </c>
      <c r="Q620" s="11">
        <v>939.3</v>
      </c>
      <c r="R620" s="2"/>
    </row>
    <row r="621" spans="1:18" ht="15.75" customHeight="1">
      <c r="A621" s="2">
        <v>10578</v>
      </c>
      <c r="B621" s="27" t="s">
        <v>1197</v>
      </c>
      <c r="C621" s="12" t="s">
        <v>1234</v>
      </c>
      <c r="D621" s="13" t="s">
        <v>1235</v>
      </c>
      <c r="E621" s="2">
        <v>138</v>
      </c>
      <c r="F621" s="2">
        <v>0</v>
      </c>
      <c r="G621" s="19">
        <v>0</v>
      </c>
      <c r="H621" s="19">
        <v>0.1</v>
      </c>
      <c r="I621" s="7">
        <v>157</v>
      </c>
      <c r="J621" s="7">
        <v>0</v>
      </c>
      <c r="K621" s="16">
        <f>IF(OR(ISBLANK(I621),ISBLANK(J621)),"",(J621/I621))</f>
        <v>0</v>
      </c>
      <c r="L621" s="17" t="str">
        <f>IF(K621="","",IF(K621&gt;=H621,"Yes","No"))</f>
        <v>No</v>
      </c>
      <c r="M621" s="18" t="str">
        <f>IF(OR(ISBLANK(I621),ISBLANK(J621)),"",IF(L621="No", "TJ status removed",IF(K621&gt;0.34, K621 *1.15, K621+0.05)))</f>
        <v>TJ status removed</v>
      </c>
      <c r="N621" s="11">
        <v>27.99</v>
      </c>
      <c r="O621" s="11">
        <v>74.459999999999994</v>
      </c>
      <c r="P621" s="11">
        <v>0</v>
      </c>
      <c r="Q621" s="11">
        <v>0</v>
      </c>
      <c r="R621" s="2"/>
    </row>
    <row r="622" spans="1:18" ht="15.75" customHeight="1">
      <c r="A622" s="2">
        <v>10758</v>
      </c>
      <c r="B622" s="27" t="s">
        <v>1197</v>
      </c>
      <c r="C622" s="12" t="s">
        <v>1236</v>
      </c>
      <c r="D622" s="13" t="s">
        <v>1237</v>
      </c>
      <c r="E622" s="2">
        <v>66</v>
      </c>
      <c r="F622" s="2">
        <v>4</v>
      </c>
      <c r="G622" s="19">
        <v>0.06</v>
      </c>
      <c r="H622" s="19">
        <v>0.13</v>
      </c>
      <c r="I622" s="7">
        <v>25</v>
      </c>
      <c r="J622" s="7">
        <v>1</v>
      </c>
      <c r="K622" s="16">
        <f>IF(OR(ISBLANK(I622),ISBLANK(J622)),"",(J622/I622))</f>
        <v>0.04</v>
      </c>
      <c r="L622" s="17" t="str">
        <f>IF(K622="","",IF(K622&gt;=H622,"Yes","No"))</f>
        <v>No</v>
      </c>
      <c r="M622" s="18" t="str">
        <f>IF(OR(ISBLANK(I622),ISBLANK(J622)),"",IF(L622="No", "TJ status removed",IF(K622&gt;0.34, K622 *1.15, K622+0.05)))</f>
        <v>TJ status removed</v>
      </c>
      <c r="N622" s="11">
        <v>4.88</v>
      </c>
      <c r="O622" s="11">
        <v>85.67</v>
      </c>
      <c r="P622" s="11">
        <v>0</v>
      </c>
      <c r="Q622" s="11">
        <v>1038</v>
      </c>
      <c r="R622" s="2"/>
    </row>
    <row r="623" spans="1:18" ht="15.75" customHeight="1">
      <c r="A623" s="2">
        <v>13735</v>
      </c>
      <c r="B623" s="27" t="s">
        <v>1197</v>
      </c>
      <c r="C623" s="12" t="s">
        <v>1238</v>
      </c>
      <c r="D623" s="13" t="s">
        <v>1239</v>
      </c>
      <c r="E623" s="2">
        <v>220</v>
      </c>
      <c r="F623" s="2">
        <v>37</v>
      </c>
      <c r="G623" s="19">
        <v>0.17</v>
      </c>
      <c r="H623" s="19">
        <v>0.22</v>
      </c>
      <c r="I623" s="7">
        <v>330</v>
      </c>
      <c r="J623" s="7">
        <v>46</v>
      </c>
      <c r="K623" s="16">
        <f>IF(OR(ISBLANK(I623),ISBLANK(J623)),"",(J623/I623))</f>
        <v>0.1393939393939394</v>
      </c>
      <c r="L623" s="17" t="str">
        <f>IF(K623="","",IF(K623&gt;=H623,"Yes","No"))</f>
        <v>No</v>
      </c>
      <c r="M623" s="18" t="str">
        <f>IF(OR(ISBLANK(I623),ISBLANK(J623)),"",IF(L623="No", "TJ status removed",IF(K623&gt;0.34, K623 *1.15, K623+0.05)))</f>
        <v>TJ status removed</v>
      </c>
      <c r="N623" s="11">
        <v>25.58</v>
      </c>
      <c r="O623" s="11">
        <v>217.56</v>
      </c>
      <c r="P623" s="11">
        <v>28.41</v>
      </c>
      <c r="Q623" s="11">
        <v>752.85</v>
      </c>
      <c r="R623" s="2"/>
    </row>
    <row r="624" spans="1:18" ht="15.75" customHeight="1">
      <c r="A624" s="2">
        <v>11673</v>
      </c>
      <c r="B624" s="27" t="s">
        <v>1197</v>
      </c>
      <c r="C624" s="12" t="s">
        <v>1240</v>
      </c>
      <c r="D624" s="13" t="s">
        <v>1241</v>
      </c>
      <c r="E624" s="2">
        <v>166</v>
      </c>
      <c r="F624" s="2">
        <v>2</v>
      </c>
      <c r="G624" s="19">
        <v>0.01</v>
      </c>
      <c r="H624" s="19">
        <v>0.1</v>
      </c>
      <c r="I624" s="7">
        <v>128</v>
      </c>
      <c r="J624" s="7">
        <v>3</v>
      </c>
      <c r="K624" s="16">
        <f>IF(OR(ISBLANK(I624),ISBLANK(J624)),"",(J624/I624))</f>
        <v>2.34375E-2</v>
      </c>
      <c r="L624" s="17" t="str">
        <f>IF(K624="","",IF(K624&gt;=H624,"Yes","No"))</f>
        <v>No</v>
      </c>
      <c r="M624" s="18" t="str">
        <f>IF(OR(ISBLANK(I624),ISBLANK(J624)),"",IF(L624="No", "TJ status removed",IF(K624&gt;0.34, K624 *1.15, K624+0.05)))</f>
        <v>TJ status removed</v>
      </c>
      <c r="N624" s="11">
        <v>15.34</v>
      </c>
      <c r="O624" s="11">
        <v>249.28</v>
      </c>
      <c r="P624" s="11">
        <v>27.33</v>
      </c>
      <c r="Q624" s="11">
        <v>1281.67</v>
      </c>
      <c r="R624" s="2"/>
    </row>
    <row r="625" spans="1:18" ht="15.75" customHeight="1">
      <c r="A625" s="2">
        <v>11524</v>
      </c>
      <c r="B625" s="27" t="s">
        <v>1197</v>
      </c>
      <c r="C625" s="12" t="s">
        <v>1242</v>
      </c>
      <c r="D625" s="13" t="s">
        <v>1243</v>
      </c>
      <c r="E625" s="2">
        <v>302</v>
      </c>
      <c r="F625" s="2">
        <v>98</v>
      </c>
      <c r="G625" s="19">
        <v>0.32</v>
      </c>
      <c r="H625" s="19">
        <v>0.37</v>
      </c>
      <c r="I625" s="7">
        <v>306</v>
      </c>
      <c r="J625" s="7">
        <v>95</v>
      </c>
      <c r="K625" s="16">
        <f>IF(OR(ISBLANK(I625),ISBLANK(J625)),"",(J625/I625))</f>
        <v>0.31045751633986929</v>
      </c>
      <c r="L625" s="17" t="str">
        <f>IF(K625="","",IF(K625&gt;=H625,"Yes","No"))</f>
        <v>No</v>
      </c>
      <c r="M625" s="18" t="str">
        <f>IF(OR(ISBLANK(I625),ISBLANK(J625)),"",IF(L625="No", "TJ status removed",IF(K625&gt;0.34, K625 *1.15, K625+0.05)))</f>
        <v>TJ status removed</v>
      </c>
      <c r="N625" s="11">
        <v>13.79</v>
      </c>
      <c r="O625" s="11">
        <v>292.08</v>
      </c>
      <c r="P625" s="11">
        <v>16.84</v>
      </c>
      <c r="Q625" s="11">
        <v>1127.33</v>
      </c>
      <c r="R625" s="2"/>
    </row>
    <row r="626" spans="1:18" ht="15.75" customHeight="1">
      <c r="A626" s="2">
        <v>40980</v>
      </c>
      <c r="B626" s="27" t="s">
        <v>1197</v>
      </c>
      <c r="C626" s="12" t="s">
        <v>1244</v>
      </c>
      <c r="D626" s="13" t="s">
        <v>1245</v>
      </c>
      <c r="E626" s="2">
        <v>116</v>
      </c>
      <c r="F626" s="2">
        <v>12</v>
      </c>
      <c r="G626" s="19">
        <v>0.1</v>
      </c>
      <c r="H626" s="19">
        <v>0.16</v>
      </c>
      <c r="I626" s="7">
        <v>122</v>
      </c>
      <c r="J626" s="7">
        <v>15</v>
      </c>
      <c r="K626" s="16">
        <f>IF(OR(ISBLANK(I626),ISBLANK(J626)),"",(J626/I626))</f>
        <v>0.12295081967213115</v>
      </c>
      <c r="L626" s="17" t="str">
        <f>IF(K626="","",IF(K626&gt;=H626,"Yes","No"))</f>
        <v>No</v>
      </c>
      <c r="M626" s="18" t="str">
        <f>IF(OR(ISBLANK(I626),ISBLANK(J626)),"",IF(L626="No", "TJ status removed",IF(K626&gt;0.34, K626 *1.15, K626+0.05)))</f>
        <v>TJ status removed</v>
      </c>
      <c r="N626" s="11">
        <v>5.94</v>
      </c>
      <c r="O626" s="11">
        <v>361.39</v>
      </c>
      <c r="P626" s="11">
        <v>10.53</v>
      </c>
      <c r="Q626" s="11">
        <v>1527.6</v>
      </c>
      <c r="R626" s="2"/>
    </row>
    <row r="627" spans="1:18" ht="15.75" customHeight="1">
      <c r="A627" s="2">
        <v>332</v>
      </c>
      <c r="B627" s="27" t="s">
        <v>1197</v>
      </c>
      <c r="C627" s="12" t="s">
        <v>1246</v>
      </c>
      <c r="D627" s="13" t="s">
        <v>1247</v>
      </c>
      <c r="E627" s="14">
        <v>90</v>
      </c>
      <c r="F627" s="14">
        <v>62</v>
      </c>
      <c r="G627" s="15">
        <v>0.69</v>
      </c>
      <c r="H627" s="15">
        <v>0.89</v>
      </c>
      <c r="I627" s="7">
        <v>84</v>
      </c>
      <c r="J627" s="7">
        <v>56</v>
      </c>
      <c r="K627" s="16">
        <f>IF(OR(ISBLANK(I627),ISBLANK(J627)),"",(J627/I627))</f>
        <v>0.66666666666666663</v>
      </c>
      <c r="L627" s="17" t="str">
        <f>IF(K627="","",IF(K627&gt;=H627,"Yes","No"))</f>
        <v>No</v>
      </c>
      <c r="M627" s="18" t="str">
        <f>IF(OR(ISBLANK(I627),ISBLANK(J627)),"",IF(L627="No", "TJ status removed",IF(K627&gt;0.34, K627 *1.15, K627+0.05)))</f>
        <v>TJ status removed</v>
      </c>
      <c r="N627" s="11">
        <v>53.46</v>
      </c>
      <c r="O627" s="11">
        <v>1399.82</v>
      </c>
      <c r="P627" s="11">
        <v>79.89</v>
      </c>
      <c r="Q627" s="11">
        <v>3719.98</v>
      </c>
      <c r="R627" s="2"/>
    </row>
    <row r="628" spans="1:18" ht="15.75" customHeight="1">
      <c r="A628" s="2">
        <v>10993</v>
      </c>
      <c r="B628" s="27" t="s">
        <v>1197</v>
      </c>
      <c r="C628" s="12" t="s">
        <v>1248</v>
      </c>
      <c r="D628" s="13" t="s">
        <v>1249</v>
      </c>
      <c r="E628" s="2">
        <v>134</v>
      </c>
      <c r="F628" s="2">
        <v>10</v>
      </c>
      <c r="G628" s="19">
        <v>7.0000000000000007E-2</v>
      </c>
      <c r="H628" s="19">
        <v>0.22</v>
      </c>
      <c r="I628" s="7">
        <v>121</v>
      </c>
      <c r="J628" s="7">
        <v>15</v>
      </c>
      <c r="K628" s="16">
        <f>IF(OR(ISBLANK(I628),ISBLANK(J628)),"",(J628/I628))</f>
        <v>0.12396694214876033</v>
      </c>
      <c r="L628" s="17" t="str">
        <f>IF(K628="","",IF(K628&gt;=H628,"Yes","No"))</f>
        <v>No</v>
      </c>
      <c r="M628" s="18" t="str">
        <f>IF(OR(ISBLANK(I628),ISBLANK(J628)),"",IF(L628="No", "TJ status removed",IF(K628&gt;0.34, K628 *1.15, K628+0.05)))</f>
        <v>TJ status removed</v>
      </c>
      <c r="N628" s="11">
        <v>7.44</v>
      </c>
      <c r="O628" s="11">
        <v>267.62</v>
      </c>
      <c r="P628" s="11">
        <v>10.53</v>
      </c>
      <c r="Q628" s="11">
        <v>1090.53</v>
      </c>
      <c r="R628" s="2"/>
    </row>
    <row r="629" spans="1:18" ht="15.75" customHeight="1">
      <c r="A629" s="2">
        <v>10583</v>
      </c>
      <c r="B629" s="27" t="s">
        <v>1197</v>
      </c>
      <c r="C629" s="12" t="s">
        <v>1250</v>
      </c>
      <c r="D629" s="13" t="s">
        <v>1251</v>
      </c>
      <c r="E629" s="2">
        <v>221</v>
      </c>
      <c r="F629" s="2">
        <v>24</v>
      </c>
      <c r="G629" s="19">
        <v>0.11</v>
      </c>
      <c r="H629" s="19">
        <v>0.16</v>
      </c>
      <c r="I629" s="7">
        <v>155</v>
      </c>
      <c r="J629" s="7">
        <v>11</v>
      </c>
      <c r="K629" s="16">
        <f>IF(OR(ISBLANK(I629),ISBLANK(J629)),"",(J629/I629))</f>
        <v>7.0967741935483872E-2</v>
      </c>
      <c r="L629" s="17" t="str">
        <f>IF(K629="","",IF(K629&gt;=H629,"Yes","No"))</f>
        <v>No</v>
      </c>
      <c r="M629" s="18" t="str">
        <f>IF(OR(ISBLANK(I629),ISBLANK(J629)),"",IF(L629="No", "TJ status removed",IF(K629&gt;0.34, K629 *1.15, K629+0.05)))</f>
        <v>TJ status removed</v>
      </c>
      <c r="N629" s="11">
        <v>32.6</v>
      </c>
      <c r="O629" s="11">
        <v>630.14</v>
      </c>
      <c r="P629" s="11">
        <v>93.45</v>
      </c>
      <c r="Q629" s="11">
        <v>2791.09</v>
      </c>
      <c r="R629" s="2"/>
    </row>
    <row r="630" spans="1:18" ht="15.75" customHeight="1">
      <c r="A630" s="2">
        <v>411</v>
      </c>
      <c r="B630" s="27" t="s">
        <v>1197</v>
      </c>
      <c r="C630" s="12" t="s">
        <v>1252</v>
      </c>
      <c r="D630" s="13" t="s">
        <v>1253</v>
      </c>
      <c r="E630" s="2">
        <v>161</v>
      </c>
      <c r="F630" s="2">
        <v>10</v>
      </c>
      <c r="G630" s="19">
        <v>0.06</v>
      </c>
      <c r="H630" s="19">
        <v>0.15</v>
      </c>
      <c r="I630" s="7">
        <v>142</v>
      </c>
      <c r="J630" s="7">
        <v>8</v>
      </c>
      <c r="K630" s="16">
        <f>IF(OR(ISBLANK(I630),ISBLANK(J630)),"",(J630/I630))</f>
        <v>5.6338028169014086E-2</v>
      </c>
      <c r="L630" s="17" t="str">
        <f>IF(K630="","",IF(K630&gt;=H630,"Yes","No"))</f>
        <v>No</v>
      </c>
      <c r="M630" s="18" t="str">
        <f>IF(OR(ISBLANK(I630),ISBLANK(J630)),"",IF(L630="No", "TJ status removed",IF(K630&gt;0.34, K630 *1.15, K630+0.05)))</f>
        <v>TJ status removed</v>
      </c>
      <c r="N630" s="11">
        <v>10.220000000000001</v>
      </c>
      <c r="O630" s="11">
        <v>248.84</v>
      </c>
      <c r="P630" s="11">
        <v>13.25</v>
      </c>
      <c r="Q630" s="11">
        <v>1175.25</v>
      </c>
      <c r="R630" s="2"/>
    </row>
    <row r="631" spans="1:18" ht="15.75" customHeight="1">
      <c r="A631" s="2">
        <v>20</v>
      </c>
      <c r="B631" s="27" t="s">
        <v>1197</v>
      </c>
      <c r="C631" s="12" t="s">
        <v>1254</v>
      </c>
      <c r="D631" s="13" t="s">
        <v>1255</v>
      </c>
      <c r="E631" s="2">
        <v>34</v>
      </c>
      <c r="F631" s="2">
        <v>9</v>
      </c>
      <c r="G631" s="19">
        <v>0.26</v>
      </c>
      <c r="H631" s="19">
        <v>0.32</v>
      </c>
      <c r="I631" s="7">
        <v>43</v>
      </c>
      <c r="J631" s="7">
        <v>16</v>
      </c>
      <c r="K631" s="16">
        <f>IF(OR(ISBLANK(I631),ISBLANK(J631)),"",(J631/I631))</f>
        <v>0.37209302325581395</v>
      </c>
      <c r="L631" s="17" t="str">
        <f>IF(K631="","",IF(K631&gt;=H631,"Yes","No"))</f>
        <v>Yes</v>
      </c>
      <c r="M631" s="18">
        <f>IF(OR(ISBLANK(I631),ISBLANK(J631)),"",IF(L631="No", "TJ status removed",IF(K631&gt;0.34, K631 *1.15, K631+0.05)))</f>
        <v>0.42790697674418599</v>
      </c>
      <c r="N631" s="11">
        <v>6.3</v>
      </c>
      <c r="O631" s="11">
        <v>515.37</v>
      </c>
      <c r="P631" s="11">
        <v>7.25</v>
      </c>
      <c r="Q631" s="11">
        <v>1441.13</v>
      </c>
      <c r="R631" s="2"/>
    </row>
    <row r="632" spans="1:18" ht="15.75" customHeight="1">
      <c r="A632" s="2">
        <v>10950</v>
      </c>
      <c r="B632" s="27" t="s">
        <v>1197</v>
      </c>
      <c r="C632" s="12" t="s">
        <v>1256</v>
      </c>
      <c r="D632" s="13" t="s">
        <v>1257</v>
      </c>
      <c r="E632" s="2">
        <v>23</v>
      </c>
      <c r="F632" s="2">
        <v>8</v>
      </c>
      <c r="G632" s="19">
        <v>0.35</v>
      </c>
      <c r="H632" s="19">
        <v>0.4</v>
      </c>
      <c r="I632" s="7">
        <v>24</v>
      </c>
      <c r="J632" s="7">
        <v>9</v>
      </c>
      <c r="K632" s="16">
        <f>IF(OR(ISBLANK(I632),ISBLANK(J632)),"",(J632/I632))</f>
        <v>0.375</v>
      </c>
      <c r="L632" s="17" t="str">
        <f>IF(K632="","",IF(K632&gt;=H632,"Yes","No"))</f>
        <v>No</v>
      </c>
      <c r="M632" s="18" t="str">
        <f>IF(OR(ISBLANK(I632),ISBLANK(J632)),"",IF(L632="No", "TJ status removed",IF(K632&gt;0.34, K632 *1.15, K632+0.05)))</f>
        <v>TJ status removed</v>
      </c>
      <c r="N632" s="11">
        <v>3.73</v>
      </c>
      <c r="O632" s="11">
        <v>373</v>
      </c>
      <c r="P632" s="11">
        <v>8.11</v>
      </c>
      <c r="Q632" s="11">
        <v>1812.33</v>
      </c>
      <c r="R632" s="2"/>
    </row>
    <row r="633" spans="1:18" ht="15.75" customHeight="1">
      <c r="A633" s="2">
        <v>199</v>
      </c>
      <c r="B633" s="27" t="s">
        <v>1197</v>
      </c>
      <c r="C633" s="12" t="s">
        <v>1258</v>
      </c>
      <c r="D633" s="13" t="s">
        <v>1259</v>
      </c>
      <c r="E633" s="2">
        <v>80</v>
      </c>
      <c r="F633" s="2">
        <v>14</v>
      </c>
      <c r="G633" s="19">
        <v>0.18</v>
      </c>
      <c r="H633" s="19">
        <v>0.27</v>
      </c>
      <c r="I633" s="7">
        <v>66</v>
      </c>
      <c r="J633" s="7">
        <v>24</v>
      </c>
      <c r="K633" s="16">
        <f>IF(OR(ISBLANK(I633),ISBLANK(J633)),"",(J633/I633))</f>
        <v>0.36363636363636365</v>
      </c>
      <c r="L633" s="17" t="str">
        <f>IF(K633="","",IF(K633&gt;=H633,"Yes","No"))</f>
        <v>Yes</v>
      </c>
      <c r="M633" s="18">
        <f>IF(OR(ISBLANK(I633),ISBLANK(J633)),"",IF(L633="No", "TJ status removed",IF(K633&gt;0.34, K633 *1.15, K633+0.05)))</f>
        <v>0.41818181818181815</v>
      </c>
      <c r="N633" s="11">
        <v>16.14</v>
      </c>
      <c r="O633" s="11">
        <v>631.02</v>
      </c>
      <c r="P633" s="11">
        <v>2.71</v>
      </c>
      <c r="Q633" s="11">
        <v>1574.42</v>
      </c>
      <c r="R633" s="2"/>
    </row>
    <row r="634" spans="1:18" ht="15.75" customHeight="1">
      <c r="A634" s="2">
        <v>10764</v>
      </c>
      <c r="B634" s="27" t="s">
        <v>1197</v>
      </c>
      <c r="C634" s="12" t="s">
        <v>1260</v>
      </c>
      <c r="D634" s="13" t="s">
        <v>1261</v>
      </c>
      <c r="E634" s="2">
        <v>51</v>
      </c>
      <c r="F634" s="2">
        <v>10</v>
      </c>
      <c r="G634" s="19">
        <v>0.2</v>
      </c>
      <c r="H634" s="19">
        <v>0.38</v>
      </c>
      <c r="I634" s="7">
        <v>23</v>
      </c>
      <c r="J634" s="7">
        <v>10</v>
      </c>
      <c r="K634" s="16">
        <f>IF(OR(ISBLANK(I634),ISBLANK(J634)),"",(J634/I634))</f>
        <v>0.43478260869565216</v>
      </c>
      <c r="L634" s="17" t="str">
        <f>IF(K634="","",IF(K634&gt;=H634,"Yes","No"))</f>
        <v>Yes</v>
      </c>
      <c r="M634" s="18">
        <f>IF(OR(ISBLANK(I634),ISBLANK(J634)),"",IF(L634="No", "TJ status removed",IF(K634&gt;0.34, K634 *1.15, K634+0.05)))</f>
        <v>0.49999999999999994</v>
      </c>
      <c r="N634" s="11">
        <v>7.46</v>
      </c>
      <c r="O634" s="11">
        <v>350.23</v>
      </c>
      <c r="P634" s="11">
        <v>30.5</v>
      </c>
      <c r="Q634" s="11">
        <v>1742.1</v>
      </c>
      <c r="R634" s="2"/>
    </row>
    <row r="635" spans="1:18" ht="15.75" customHeight="1">
      <c r="A635" s="2">
        <v>10843</v>
      </c>
      <c r="B635" s="27" t="s">
        <v>1197</v>
      </c>
      <c r="C635" s="12" t="s">
        <v>1262</v>
      </c>
      <c r="D635" s="13" t="s">
        <v>1263</v>
      </c>
      <c r="E635" s="2">
        <v>166</v>
      </c>
      <c r="F635" s="2">
        <v>2</v>
      </c>
      <c r="G635" s="19">
        <v>0.01</v>
      </c>
      <c r="H635" s="19">
        <v>0.14000000000000001</v>
      </c>
      <c r="I635" s="7">
        <v>197</v>
      </c>
      <c r="J635" s="7">
        <v>5</v>
      </c>
      <c r="K635" s="16">
        <f>IF(OR(ISBLANK(I635),ISBLANK(J635)),"",(J635/I635))</f>
        <v>2.5380710659898477E-2</v>
      </c>
      <c r="L635" s="17" t="str">
        <f>IF(K635="","",IF(K635&gt;=H635,"Yes","No"))</f>
        <v>No</v>
      </c>
      <c r="M635" s="18" t="str">
        <f>IF(OR(ISBLANK(I635),ISBLANK(J635)),"",IF(L635="No", "TJ status removed",IF(K635&gt;0.34, K635 *1.15, K635+0.05)))</f>
        <v>TJ status removed</v>
      </c>
      <c r="N635" s="11">
        <v>245.47</v>
      </c>
      <c r="O635" s="11">
        <v>538.83000000000004</v>
      </c>
      <c r="P635" s="11">
        <v>350</v>
      </c>
      <c r="Q635" s="11">
        <v>2108</v>
      </c>
      <c r="R635" s="2"/>
    </row>
    <row r="636" spans="1:18" ht="15.75" customHeight="1">
      <c r="A636" s="2">
        <v>11192</v>
      </c>
      <c r="B636" s="27" t="s">
        <v>1197</v>
      </c>
      <c r="C636" s="12" t="s">
        <v>1264</v>
      </c>
      <c r="D636" s="13" t="s">
        <v>1265</v>
      </c>
      <c r="E636" s="2">
        <v>38</v>
      </c>
      <c r="F636" s="2">
        <v>0</v>
      </c>
      <c r="G636" s="19">
        <v>0</v>
      </c>
      <c r="H636" s="19">
        <v>0.19</v>
      </c>
      <c r="I636" s="7">
        <v>86</v>
      </c>
      <c r="J636" s="7">
        <v>3</v>
      </c>
      <c r="K636" s="16">
        <f>IF(OR(ISBLANK(I636),ISBLANK(J636)),"",(J636/I636))</f>
        <v>3.4883720930232558E-2</v>
      </c>
      <c r="L636" s="17" t="str">
        <f>IF(K636="","",IF(K636&gt;=H636,"Yes","No"))</f>
        <v>No</v>
      </c>
      <c r="M636" s="18" t="str">
        <f>IF(OR(ISBLANK(I636),ISBLANK(J636)),"",IF(L636="No", "TJ status removed",IF(K636&gt;0.34, K636 *1.15, K636+0.05)))</f>
        <v>TJ status removed</v>
      </c>
      <c r="N636" s="11">
        <v>81.41</v>
      </c>
      <c r="O636" s="11">
        <v>794.86</v>
      </c>
      <c r="P636" s="11">
        <v>5.33</v>
      </c>
      <c r="Q636" s="11">
        <v>1368.67</v>
      </c>
      <c r="R636" s="2"/>
    </row>
    <row r="637" spans="1:18" ht="15.75" customHeight="1">
      <c r="A637" s="2">
        <v>10096</v>
      </c>
      <c r="B637" s="27" t="s">
        <v>1197</v>
      </c>
      <c r="C637" s="12" t="s">
        <v>1266</v>
      </c>
      <c r="D637" s="13" t="s">
        <v>1267</v>
      </c>
      <c r="E637" s="2">
        <v>77</v>
      </c>
      <c r="F637" s="2">
        <v>10</v>
      </c>
      <c r="G637" s="19">
        <v>0.13</v>
      </c>
      <c r="H637" s="19">
        <v>0.18</v>
      </c>
      <c r="I637" s="7">
        <v>62</v>
      </c>
      <c r="J637" s="7">
        <v>8</v>
      </c>
      <c r="K637" s="16">
        <f>IF(OR(ISBLANK(I637),ISBLANK(J637)),"",(J637/I637))</f>
        <v>0.12903225806451613</v>
      </c>
      <c r="L637" s="17" t="str">
        <f>IF(K637="","",IF(K637&gt;=H637,"Yes","No"))</f>
        <v>No</v>
      </c>
      <c r="M637" s="18" t="str">
        <f>IF(OR(ISBLANK(I637),ISBLANK(J637)),"",IF(L637="No", "TJ status removed",IF(K637&gt;0.34, K637 *1.15, K637+0.05)))</f>
        <v>TJ status removed</v>
      </c>
      <c r="N637" s="11">
        <v>23</v>
      </c>
      <c r="O637" s="11">
        <v>179.19</v>
      </c>
      <c r="P637" s="11">
        <v>4.75</v>
      </c>
      <c r="Q637" s="11">
        <v>1061.8800000000001</v>
      </c>
      <c r="R637" s="2"/>
    </row>
    <row r="638" spans="1:18" ht="15.75" customHeight="1">
      <c r="A638" s="2">
        <v>12264</v>
      </c>
      <c r="B638" s="27" t="s">
        <v>1197</v>
      </c>
      <c r="C638" s="12" t="s">
        <v>1268</v>
      </c>
      <c r="D638" s="13" t="s">
        <v>1269</v>
      </c>
      <c r="E638" s="2">
        <v>22</v>
      </c>
      <c r="F638" s="2">
        <v>2</v>
      </c>
      <c r="G638" s="19">
        <v>0.09</v>
      </c>
      <c r="H638" s="19">
        <v>0.27</v>
      </c>
      <c r="I638" s="7">
        <v>26</v>
      </c>
      <c r="J638" s="7">
        <v>2</v>
      </c>
      <c r="K638" s="16">
        <f>IF(OR(ISBLANK(I638),ISBLANK(J638)),"",(J638/I638))</f>
        <v>7.6923076923076927E-2</v>
      </c>
      <c r="L638" s="17" t="str">
        <f>IF(K638="","",IF(K638&gt;=H638,"Yes","No"))</f>
        <v>No</v>
      </c>
      <c r="M638" s="18" t="str">
        <f>IF(OR(ISBLANK(I638),ISBLANK(J638)),"",IF(L638="No", "TJ status removed",IF(K638&gt;0.34, K638 *1.15, K638+0.05)))</f>
        <v>TJ status removed</v>
      </c>
      <c r="N638" s="11">
        <v>0</v>
      </c>
      <c r="O638" s="11">
        <v>89.38</v>
      </c>
      <c r="P638" s="11">
        <v>0</v>
      </c>
      <c r="Q638" s="11">
        <v>1258.5</v>
      </c>
      <c r="R638" s="2"/>
    </row>
    <row r="639" spans="1:18" ht="15.75" customHeight="1">
      <c r="A639" s="2">
        <v>586</v>
      </c>
      <c r="B639" s="27" t="s">
        <v>1197</v>
      </c>
      <c r="C639" s="12" t="s">
        <v>1270</v>
      </c>
      <c r="D639" s="13" t="s">
        <v>1271</v>
      </c>
      <c r="E639" s="2">
        <v>20</v>
      </c>
      <c r="F639" s="2">
        <v>1</v>
      </c>
      <c r="G639" s="19">
        <v>0.05</v>
      </c>
      <c r="H639" s="19">
        <v>0.1</v>
      </c>
      <c r="I639" s="7">
        <v>18</v>
      </c>
      <c r="J639" s="7">
        <v>1</v>
      </c>
      <c r="K639" s="16">
        <f>IF(OR(ISBLANK(I639),ISBLANK(J639)),"",(J639/I639))</f>
        <v>5.5555555555555552E-2</v>
      </c>
      <c r="L639" s="17" t="str">
        <f>IF(K639="","",IF(K639&gt;=H639,"Yes","No"))</f>
        <v>No</v>
      </c>
      <c r="M639" s="18" t="str">
        <f>IF(OR(ISBLANK(I639),ISBLANK(J639)),"",IF(L639="No", "TJ status removed",IF(K639&gt;0.34, K639 *1.15, K639+0.05)))</f>
        <v>TJ status removed</v>
      </c>
      <c r="N639" s="11">
        <v>0</v>
      </c>
      <c r="O639" s="11">
        <v>832.53</v>
      </c>
      <c r="P639" s="11">
        <v>0</v>
      </c>
      <c r="Q639" s="11">
        <v>955</v>
      </c>
      <c r="R639" s="2"/>
    </row>
    <row r="640" spans="1:18" ht="15.75" customHeight="1">
      <c r="A640" s="2">
        <v>10291</v>
      </c>
      <c r="B640" s="27" t="s">
        <v>1197</v>
      </c>
      <c r="C640" s="12" t="s">
        <v>1272</v>
      </c>
      <c r="D640" s="13" t="s">
        <v>1273</v>
      </c>
      <c r="E640" s="2">
        <v>89</v>
      </c>
      <c r="F640" s="2">
        <v>28</v>
      </c>
      <c r="G640" s="19">
        <v>0.31</v>
      </c>
      <c r="H640" s="19">
        <v>0.36</v>
      </c>
      <c r="I640" s="7">
        <v>83</v>
      </c>
      <c r="J640" s="7">
        <v>26</v>
      </c>
      <c r="K640" s="16">
        <f>IF(OR(ISBLANK(I640),ISBLANK(J640)),"",(J640/I640))</f>
        <v>0.31325301204819278</v>
      </c>
      <c r="L640" s="17" t="str">
        <f>IF(K640="","",IF(K640&gt;=H640,"Yes","No"))</f>
        <v>No</v>
      </c>
      <c r="M640" s="18" t="str">
        <f>IF(OR(ISBLANK(I640),ISBLANK(J640)),"",IF(L640="No", "TJ status removed",IF(K640&gt;0.34, K640 *1.15, K640+0.05)))</f>
        <v>TJ status removed</v>
      </c>
      <c r="N640" s="11">
        <v>6.05</v>
      </c>
      <c r="O640" s="11">
        <v>111.4</v>
      </c>
      <c r="P640" s="11">
        <v>14.69</v>
      </c>
      <c r="Q640" s="11">
        <v>231.54</v>
      </c>
      <c r="R640" s="2"/>
    </row>
    <row r="641" spans="1:18" ht="15.75" customHeight="1">
      <c r="A641" s="2">
        <v>11060</v>
      </c>
      <c r="B641" s="27" t="s">
        <v>1197</v>
      </c>
      <c r="C641" s="12" t="s">
        <v>1274</v>
      </c>
      <c r="D641" s="13" t="s">
        <v>1275</v>
      </c>
      <c r="E641" s="2">
        <v>44</v>
      </c>
      <c r="F641" s="2">
        <v>22</v>
      </c>
      <c r="G641" s="19">
        <v>0.5</v>
      </c>
      <c r="H641" s="19">
        <v>0.57999999999999996</v>
      </c>
      <c r="I641" s="7">
        <v>45</v>
      </c>
      <c r="J641" s="7">
        <v>17</v>
      </c>
      <c r="K641" s="16">
        <f>IF(OR(ISBLANK(I641),ISBLANK(J641)),"",(J641/I641))</f>
        <v>0.37777777777777777</v>
      </c>
      <c r="L641" s="17" t="str">
        <f>IF(K641="","",IF(K641&gt;=H641,"Yes","No"))</f>
        <v>No</v>
      </c>
      <c r="M641" s="18" t="str">
        <f>IF(OR(ISBLANK(I641),ISBLANK(J641)),"",IF(L641="No", "TJ status removed",IF(K641&gt;0.34, K641 *1.15, K641+0.05)))</f>
        <v>TJ status removed</v>
      </c>
      <c r="N641" s="11">
        <v>5.21</v>
      </c>
      <c r="O641" s="11">
        <v>255</v>
      </c>
      <c r="P641" s="11">
        <v>4.6500000000000004</v>
      </c>
      <c r="Q641" s="11">
        <v>1260</v>
      </c>
      <c r="R641" s="2"/>
    </row>
    <row r="642" spans="1:18" ht="15.75" customHeight="1">
      <c r="A642" s="2">
        <v>11027</v>
      </c>
      <c r="B642" s="27" t="s">
        <v>1197</v>
      </c>
      <c r="C642" s="12" t="s">
        <v>1276</v>
      </c>
      <c r="D642" s="13" t="s">
        <v>1277</v>
      </c>
      <c r="E642" s="2">
        <v>55</v>
      </c>
      <c r="F642" s="2">
        <v>26</v>
      </c>
      <c r="G642" s="19">
        <v>0.47</v>
      </c>
      <c r="H642" s="19">
        <v>0.54</v>
      </c>
      <c r="I642" s="7">
        <v>83</v>
      </c>
      <c r="J642" s="7">
        <v>33</v>
      </c>
      <c r="K642" s="16">
        <f>IF(OR(ISBLANK(I642),ISBLANK(J642)),"",(J642/I642))</f>
        <v>0.39759036144578314</v>
      </c>
      <c r="L642" s="17" t="str">
        <f>IF(K642="","",IF(K642&gt;=H642,"Yes","No"))</f>
        <v>No</v>
      </c>
      <c r="M642" s="18" t="str">
        <f>IF(OR(ISBLANK(I642),ISBLANK(J642)),"",IF(L642="No", "TJ status removed",IF(K642&gt;0.34, K642 *1.15, K642+0.05)))</f>
        <v>TJ status removed</v>
      </c>
      <c r="N642" s="11">
        <v>16.96</v>
      </c>
      <c r="O642" s="11">
        <v>737.84</v>
      </c>
      <c r="P642" s="11">
        <v>22.36</v>
      </c>
      <c r="Q642" s="11">
        <v>1868.03</v>
      </c>
      <c r="R642" s="2"/>
    </row>
    <row r="643" spans="1:18" ht="15.75" customHeight="1">
      <c r="A643" s="2">
        <v>10561</v>
      </c>
      <c r="B643" s="27" t="s">
        <v>1197</v>
      </c>
      <c r="C643" s="12" t="s">
        <v>1278</v>
      </c>
      <c r="D643" s="13" t="s">
        <v>1279</v>
      </c>
      <c r="E643" s="2">
        <v>41</v>
      </c>
      <c r="F643" s="2">
        <v>6</v>
      </c>
      <c r="G643" s="19">
        <v>0.15</v>
      </c>
      <c r="H643" s="19">
        <v>0.33</v>
      </c>
      <c r="I643" s="7">
        <v>49</v>
      </c>
      <c r="J643" s="7">
        <v>3</v>
      </c>
      <c r="K643" s="16">
        <f>IF(OR(ISBLANK(I643),ISBLANK(J643)),"",(J643/I643))</f>
        <v>6.1224489795918366E-2</v>
      </c>
      <c r="L643" s="17" t="str">
        <f>IF(K643="","",IF(K643&gt;=H643,"Yes","No"))</f>
        <v>No</v>
      </c>
      <c r="M643" s="18" t="str">
        <f>IF(OR(ISBLANK(I643),ISBLANK(J643)),"",IF(L643="No", "TJ status removed",IF(K643&gt;0.34, K643 *1.15, K643+0.05)))</f>
        <v>TJ status removed</v>
      </c>
      <c r="N643" s="11">
        <v>29.24</v>
      </c>
      <c r="O643" s="11">
        <v>527.48</v>
      </c>
      <c r="P643" s="11">
        <v>10</v>
      </c>
      <c r="Q643" s="11">
        <v>1562.33</v>
      </c>
      <c r="R643" s="2"/>
    </row>
    <row r="644" spans="1:18" ht="15.75" customHeight="1">
      <c r="A644" s="2">
        <v>11750</v>
      </c>
      <c r="B644" s="27" t="s">
        <v>1197</v>
      </c>
      <c r="C644" s="12" t="s">
        <v>1280</v>
      </c>
      <c r="D644" s="13" t="s">
        <v>1281</v>
      </c>
      <c r="E644" s="2">
        <v>31</v>
      </c>
      <c r="F644" s="2">
        <v>6</v>
      </c>
      <c r="G644" s="19">
        <v>0.19</v>
      </c>
      <c r="H644" s="19">
        <v>0.24</v>
      </c>
      <c r="I644" s="7">
        <v>67</v>
      </c>
      <c r="J644" s="7">
        <v>19</v>
      </c>
      <c r="K644" s="16">
        <f>IF(OR(ISBLANK(I644),ISBLANK(J644)),"",(J644/I644))</f>
        <v>0.28358208955223879</v>
      </c>
      <c r="L644" s="17" t="str">
        <f>IF(K644="","",IF(K644&gt;=H644,"Yes","No"))</f>
        <v>Yes</v>
      </c>
      <c r="M644" s="18">
        <f>IF(OR(ISBLANK(I644),ISBLANK(J644)),"",IF(L644="No", "TJ status removed",IF(K644&gt;0.34, K644 *1.15, K644+0.05)))</f>
        <v>0.33358208955223878</v>
      </c>
      <c r="N644" s="11">
        <v>15.75</v>
      </c>
      <c r="O644" s="11">
        <v>677.06</v>
      </c>
      <c r="P644" s="11">
        <v>9.7899999999999991</v>
      </c>
      <c r="Q644" s="11">
        <v>1298.26</v>
      </c>
      <c r="R644" s="2"/>
    </row>
    <row r="645" spans="1:18" ht="15.75" customHeight="1">
      <c r="A645" s="2">
        <v>11241</v>
      </c>
      <c r="B645" s="27" t="s">
        <v>1197</v>
      </c>
      <c r="C645" s="12" t="s">
        <v>1282</v>
      </c>
      <c r="D645" s="13" t="s">
        <v>1283</v>
      </c>
      <c r="E645" s="2">
        <v>53</v>
      </c>
      <c r="F645" s="2">
        <v>4</v>
      </c>
      <c r="G645" s="19">
        <v>0.08</v>
      </c>
      <c r="H645" s="19">
        <v>0.21</v>
      </c>
      <c r="I645" s="7">
        <v>61</v>
      </c>
      <c r="J645" s="7">
        <v>3</v>
      </c>
      <c r="K645" s="16">
        <f>IF(OR(ISBLANK(I645),ISBLANK(J645)),"",(J645/I645))</f>
        <v>4.9180327868852458E-2</v>
      </c>
      <c r="L645" s="17" t="str">
        <f>IF(K645="","",IF(K645&gt;=H645,"Yes","No"))</f>
        <v>No</v>
      </c>
      <c r="M645" s="18" t="str">
        <f>IF(OR(ISBLANK(I645),ISBLANK(J645)),"",IF(L645="No", "TJ status removed",IF(K645&gt;0.34, K645 *1.15, K645+0.05)))</f>
        <v>TJ status removed</v>
      </c>
      <c r="N645" s="11">
        <v>4.6900000000000004</v>
      </c>
      <c r="O645" s="11">
        <v>80.19</v>
      </c>
      <c r="P645" s="11">
        <v>0</v>
      </c>
      <c r="Q645" s="11">
        <v>720</v>
      </c>
      <c r="R645" s="2"/>
    </row>
    <row r="646" spans="1:18" ht="15.75" customHeight="1">
      <c r="A646" s="2">
        <v>42247</v>
      </c>
      <c r="B646" s="27" t="s">
        <v>1197</v>
      </c>
      <c r="C646" s="12" t="s">
        <v>1284</v>
      </c>
      <c r="D646" s="13" t="s">
        <v>1285</v>
      </c>
      <c r="E646" s="2">
        <v>68</v>
      </c>
      <c r="F646" s="2">
        <v>1</v>
      </c>
      <c r="G646" s="19">
        <v>0.01</v>
      </c>
      <c r="H646" s="19">
        <v>0.1</v>
      </c>
      <c r="I646" s="7">
        <v>47</v>
      </c>
      <c r="J646" s="7">
        <v>2</v>
      </c>
      <c r="K646" s="16">
        <f>IF(OR(ISBLANK(I646),ISBLANK(J646)),"",(J646/I646))</f>
        <v>4.2553191489361701E-2</v>
      </c>
      <c r="L646" s="17" t="str">
        <f>IF(K646="","",IF(K646&gt;=H646,"Yes","No"))</f>
        <v>No</v>
      </c>
      <c r="M646" s="18" t="str">
        <f>IF(OR(ISBLANK(I646),ISBLANK(J646)),"",IF(L646="No", "TJ status removed",IF(K646&gt;0.34, K646 *1.15, K646+0.05)))</f>
        <v>TJ status removed</v>
      </c>
      <c r="N646" s="11">
        <v>7.33</v>
      </c>
      <c r="O646" s="11">
        <v>358.27</v>
      </c>
      <c r="P646" s="11">
        <v>0</v>
      </c>
      <c r="Q646" s="11">
        <v>2259.5</v>
      </c>
      <c r="R646" s="2"/>
    </row>
    <row r="647" spans="1:18" ht="15.75" customHeight="1">
      <c r="A647" s="2">
        <v>12237</v>
      </c>
      <c r="B647" s="27" t="s">
        <v>1197</v>
      </c>
      <c r="C647" s="12" t="s">
        <v>1286</v>
      </c>
      <c r="D647" s="13" t="s">
        <v>1287</v>
      </c>
      <c r="E647" s="2">
        <v>23</v>
      </c>
      <c r="F647" s="2">
        <v>2</v>
      </c>
      <c r="G647" s="19">
        <v>0.09</v>
      </c>
      <c r="H647" s="19">
        <v>0.19</v>
      </c>
      <c r="I647" s="7">
        <v>29</v>
      </c>
      <c r="J647" s="7">
        <v>4</v>
      </c>
      <c r="K647" s="16">
        <f>IF(OR(ISBLANK(I647),ISBLANK(J647)),"",(J647/I647))</f>
        <v>0.13793103448275862</v>
      </c>
      <c r="L647" s="17" t="str">
        <f>IF(K647="","",IF(K647&gt;=H647,"Yes","No"))</f>
        <v>No</v>
      </c>
      <c r="M647" s="18" t="str">
        <f>IF(OR(ISBLANK(I647),ISBLANK(J647)),"",IF(L647="No", "TJ status removed",IF(K647&gt;0.34, K647 *1.15, K647+0.05)))</f>
        <v>TJ status removed</v>
      </c>
      <c r="N647" s="11">
        <v>0</v>
      </c>
      <c r="O647" s="11">
        <v>526.4</v>
      </c>
      <c r="P647" s="11">
        <v>0</v>
      </c>
      <c r="Q647" s="11">
        <v>1819.75</v>
      </c>
      <c r="R647" s="2"/>
    </row>
    <row r="648" spans="1:18" ht="15.75" customHeight="1">
      <c r="A648" s="2">
        <v>12208</v>
      </c>
      <c r="B648" s="27" t="s">
        <v>1197</v>
      </c>
      <c r="C648" s="12" t="s">
        <v>1288</v>
      </c>
      <c r="D648" s="13" t="s">
        <v>1289</v>
      </c>
      <c r="E648" s="2">
        <v>87</v>
      </c>
      <c r="F648" s="2">
        <v>30</v>
      </c>
      <c r="G648" s="19">
        <v>0.34</v>
      </c>
      <c r="H648" s="19">
        <v>0.51</v>
      </c>
      <c r="I648" s="7">
        <v>74</v>
      </c>
      <c r="J648" s="7">
        <v>21</v>
      </c>
      <c r="K648" s="16">
        <f>IF(OR(ISBLANK(I648),ISBLANK(J648)),"",(J648/I648))</f>
        <v>0.28378378378378377</v>
      </c>
      <c r="L648" s="17" t="str">
        <f>IF(K648="","",IF(K648&gt;=H648,"Yes","No"))</f>
        <v>No</v>
      </c>
      <c r="M648" s="18" t="str">
        <f>IF(OR(ISBLANK(I648),ISBLANK(J648)),"",IF(L648="No", "TJ status removed",IF(K648&gt;0.34, K648 *1.15, K648+0.05)))</f>
        <v>TJ status removed</v>
      </c>
      <c r="N648" s="11">
        <v>4.57</v>
      </c>
      <c r="O648" s="11">
        <v>115.21</v>
      </c>
      <c r="P648" s="11">
        <v>4</v>
      </c>
      <c r="Q648" s="11">
        <v>778.33</v>
      </c>
      <c r="R648" s="2"/>
    </row>
    <row r="649" spans="1:18" ht="15.75" customHeight="1">
      <c r="A649" s="2">
        <v>10985</v>
      </c>
      <c r="B649" s="27" t="s">
        <v>1197</v>
      </c>
      <c r="C649" s="12" t="s">
        <v>1290</v>
      </c>
      <c r="D649" s="13" t="s">
        <v>1291</v>
      </c>
      <c r="E649" s="2">
        <v>47</v>
      </c>
      <c r="F649" s="2">
        <v>11</v>
      </c>
      <c r="G649" s="19">
        <v>0.23</v>
      </c>
      <c r="H649" s="19">
        <v>0.28000000000000003</v>
      </c>
      <c r="I649" s="7">
        <v>37</v>
      </c>
      <c r="J649" s="7">
        <v>15</v>
      </c>
      <c r="K649" s="16">
        <f>IF(OR(ISBLANK(I649),ISBLANK(J649)),"",(J649/I649))</f>
        <v>0.40540540540540543</v>
      </c>
      <c r="L649" s="17" t="str">
        <f>IF(K649="","",IF(K649&gt;=H649,"Yes","No"))</f>
        <v>Yes</v>
      </c>
      <c r="M649" s="18">
        <f>IF(OR(ISBLANK(I649),ISBLANK(J649)),"",IF(L649="No", "TJ status removed",IF(K649&gt;0.34, K649 *1.15, K649+0.05)))</f>
        <v>0.46621621621621623</v>
      </c>
      <c r="N649" s="11">
        <v>12</v>
      </c>
      <c r="O649" s="11">
        <v>238.86</v>
      </c>
      <c r="P649" s="11">
        <v>12.4</v>
      </c>
      <c r="Q649" s="11">
        <v>1196.67</v>
      </c>
      <c r="R649" s="2"/>
    </row>
    <row r="650" spans="1:18" ht="15.75" customHeight="1">
      <c r="A650" s="2">
        <v>12035</v>
      </c>
      <c r="B650" s="27" t="s">
        <v>1197</v>
      </c>
      <c r="C650" s="12" t="s">
        <v>1292</v>
      </c>
      <c r="D650" s="13" t="s">
        <v>1293</v>
      </c>
      <c r="E650" s="2">
        <v>33</v>
      </c>
      <c r="F650" s="2">
        <v>4</v>
      </c>
      <c r="G650" s="19">
        <v>0.12</v>
      </c>
      <c r="H650" s="19">
        <v>0.28999999999999998</v>
      </c>
      <c r="I650" s="7">
        <v>39</v>
      </c>
      <c r="J650" s="7">
        <v>2</v>
      </c>
      <c r="K650" s="16">
        <f>IF(OR(ISBLANK(I650),ISBLANK(J650)),"",(J650/I650))</f>
        <v>5.128205128205128E-2</v>
      </c>
      <c r="L650" s="17" t="str">
        <f>IF(K650="","",IF(K650&gt;=H650,"Yes","No"))</f>
        <v>No</v>
      </c>
      <c r="M650" s="18" t="str">
        <f>IF(OR(ISBLANK(I650),ISBLANK(J650)),"",IF(L650="No", "TJ status removed",IF(K650&gt;0.34, K650 *1.15, K650+0.05)))</f>
        <v>TJ status removed</v>
      </c>
      <c r="N650" s="11">
        <v>17.14</v>
      </c>
      <c r="O650" s="11">
        <v>300.35000000000002</v>
      </c>
      <c r="P650" s="11">
        <v>5.5</v>
      </c>
      <c r="Q650" s="11">
        <v>973</v>
      </c>
      <c r="R650" s="2"/>
    </row>
    <row r="651" spans="1:18" ht="15.75" customHeight="1">
      <c r="A651" s="2">
        <v>367</v>
      </c>
      <c r="B651" s="27" t="s">
        <v>1197</v>
      </c>
      <c r="C651" s="12" t="s">
        <v>1294</v>
      </c>
      <c r="D651" s="13" t="s">
        <v>1295</v>
      </c>
      <c r="E651" s="2">
        <v>36</v>
      </c>
      <c r="F651" s="2">
        <v>4</v>
      </c>
      <c r="G651" s="19">
        <v>0.11</v>
      </c>
      <c r="H651" s="19">
        <v>0.17</v>
      </c>
      <c r="I651" s="7">
        <v>59</v>
      </c>
      <c r="J651" s="7">
        <v>2</v>
      </c>
      <c r="K651" s="16">
        <f>IF(OR(ISBLANK(I651),ISBLANK(J651)),"",(J651/I651))</f>
        <v>3.3898305084745763E-2</v>
      </c>
      <c r="L651" s="17" t="str">
        <f>IF(K651="","",IF(K651&gt;=H651,"Yes","No"))</f>
        <v>No</v>
      </c>
      <c r="M651" s="18" t="str">
        <f>IF(OR(ISBLANK(I651),ISBLANK(J651)),"",IF(L651="No", "TJ status removed",IF(K651&gt;0.34, K651 *1.15, K651+0.05)))</f>
        <v>TJ status removed</v>
      </c>
      <c r="N651" s="11">
        <v>0</v>
      </c>
      <c r="O651" s="11">
        <v>116.12</v>
      </c>
      <c r="P651" s="11">
        <v>0</v>
      </c>
      <c r="Q651" s="11">
        <v>752</v>
      </c>
      <c r="R651" s="2"/>
    </row>
    <row r="652" spans="1:18" ht="15.75" customHeight="1">
      <c r="A652" s="2">
        <v>10340</v>
      </c>
      <c r="B652" s="27" t="s">
        <v>1197</v>
      </c>
      <c r="C652" s="12" t="s">
        <v>1296</v>
      </c>
      <c r="D652" s="13" t="s">
        <v>1297</v>
      </c>
      <c r="E652" s="14">
        <v>25</v>
      </c>
      <c r="F652" s="14">
        <v>14</v>
      </c>
      <c r="G652" s="15">
        <v>0.56000000000000005</v>
      </c>
      <c r="H652" s="15">
        <v>0.64</v>
      </c>
      <c r="I652" s="7">
        <v>28</v>
      </c>
      <c r="J652" s="7">
        <v>19</v>
      </c>
      <c r="K652" s="16">
        <f>IF(OR(ISBLANK(I652),ISBLANK(J652)),"",(J652/I652))</f>
        <v>0.6785714285714286</v>
      </c>
      <c r="L652" s="17" t="str">
        <f>IF(K652="","",IF(K652&gt;=H652,"Yes","No"))</f>
        <v>Yes</v>
      </c>
      <c r="M652" s="18">
        <f>IF(OR(ISBLANK(I652),ISBLANK(J652)),"",IF(L652="No", "TJ status removed",IF(K652&gt;0.34, K652 *1.15, K652+0.05)))</f>
        <v>0.78035714285714286</v>
      </c>
      <c r="N652" s="11">
        <v>0</v>
      </c>
      <c r="O652" s="11">
        <v>256.67</v>
      </c>
      <c r="P652" s="11">
        <v>0</v>
      </c>
      <c r="Q652" s="11">
        <v>3962.47</v>
      </c>
      <c r="R652" s="2"/>
    </row>
    <row r="653" spans="1:18" ht="15.75" customHeight="1">
      <c r="A653" s="2">
        <v>11085</v>
      </c>
      <c r="B653" s="27" t="s">
        <v>1197</v>
      </c>
      <c r="C653" s="12" t="s">
        <v>1298</v>
      </c>
      <c r="D653" s="13" t="s">
        <v>1299</v>
      </c>
      <c r="E653" s="2">
        <v>225</v>
      </c>
      <c r="F653" s="2">
        <v>23</v>
      </c>
      <c r="G653" s="19">
        <v>0.1</v>
      </c>
      <c r="H653" s="19">
        <v>0.17</v>
      </c>
      <c r="I653" s="7">
        <v>246</v>
      </c>
      <c r="J653" s="7">
        <v>31</v>
      </c>
      <c r="K653" s="16">
        <f>IF(OR(ISBLANK(I653),ISBLANK(J653)),"",(J653/I653))</f>
        <v>0.12601626016260162</v>
      </c>
      <c r="L653" s="17" t="str">
        <f>IF(K653="","",IF(K653&gt;=H653,"Yes","No"))</f>
        <v>No</v>
      </c>
      <c r="M653" s="18" t="str">
        <f>IF(OR(ISBLANK(I653),ISBLANK(J653)),"",IF(L653="No", "TJ status removed",IF(K653&gt;0.34, K653 *1.15, K653+0.05)))</f>
        <v>TJ status removed</v>
      </c>
      <c r="N653" s="11">
        <v>15.02</v>
      </c>
      <c r="O653" s="11">
        <v>301.08999999999997</v>
      </c>
      <c r="P653" s="11">
        <v>23.9</v>
      </c>
      <c r="Q653" s="11">
        <v>1532.45</v>
      </c>
      <c r="R653" s="43" t="s">
        <v>1300</v>
      </c>
    </row>
    <row r="654" spans="1:18" ht="15.75" customHeight="1">
      <c r="A654" s="2">
        <v>10802</v>
      </c>
      <c r="B654" s="27" t="s">
        <v>1197</v>
      </c>
      <c r="C654" s="12" t="s">
        <v>1301</v>
      </c>
      <c r="D654" s="13" t="s">
        <v>1302</v>
      </c>
      <c r="E654" s="2">
        <v>42</v>
      </c>
      <c r="F654" s="2">
        <v>15</v>
      </c>
      <c r="G654" s="19">
        <v>0.36</v>
      </c>
      <c r="H654" s="19">
        <v>0.41</v>
      </c>
      <c r="I654" s="7">
        <v>67</v>
      </c>
      <c r="J654" s="7">
        <v>22</v>
      </c>
      <c r="K654" s="16">
        <f>IF(OR(ISBLANK(I654),ISBLANK(J654)),"",(J654/I654))</f>
        <v>0.32835820895522388</v>
      </c>
      <c r="L654" s="17" t="str">
        <f>IF(K654="","",IF(K654&gt;=H654,"Yes","No"))</f>
        <v>No</v>
      </c>
      <c r="M654" s="18" t="str">
        <f>IF(OR(ISBLANK(I654),ISBLANK(J654)),"",IF(L654="No", "TJ status removed",IF(K654&gt;0.34, K654 *1.15, K654+0.05)))</f>
        <v>TJ status removed</v>
      </c>
      <c r="N654" s="11">
        <v>0</v>
      </c>
      <c r="O654" s="11">
        <v>656.13</v>
      </c>
      <c r="P654" s="11">
        <v>0</v>
      </c>
      <c r="Q654" s="11">
        <v>3563.14</v>
      </c>
      <c r="R654" s="2"/>
    </row>
    <row r="655" spans="1:18" ht="15.75" customHeight="1">
      <c r="A655" s="2">
        <v>11113</v>
      </c>
      <c r="B655" s="27" t="s">
        <v>1197</v>
      </c>
      <c r="C655" s="12" t="s">
        <v>1303</v>
      </c>
      <c r="D655" s="13" t="s">
        <v>1304</v>
      </c>
      <c r="E655" s="2">
        <v>20</v>
      </c>
      <c r="F655" s="2">
        <v>11</v>
      </c>
      <c r="G655" s="19">
        <v>0.55000000000000004</v>
      </c>
      <c r="H655" s="19">
        <v>0.63</v>
      </c>
      <c r="I655" s="7">
        <v>22</v>
      </c>
      <c r="J655" s="7">
        <v>10</v>
      </c>
      <c r="K655" s="16">
        <f>IF(OR(ISBLANK(I655),ISBLANK(J655)),"",(J655/I655))</f>
        <v>0.45454545454545453</v>
      </c>
      <c r="L655" s="17" t="str">
        <f>IF(K655="","",IF(K655&gt;=H655,"Yes","No"))</f>
        <v>No</v>
      </c>
      <c r="M655" s="18" t="str">
        <f>IF(OR(ISBLANK(I655),ISBLANK(J655)),"",IF(L655="No", "TJ status removed",IF(K655&gt;0.34, K655 *1.15, K655+0.05)))</f>
        <v>TJ status removed</v>
      </c>
      <c r="N655" s="11">
        <v>8.75</v>
      </c>
      <c r="O655" s="11">
        <v>486.67</v>
      </c>
      <c r="P655" s="11">
        <v>7.5</v>
      </c>
      <c r="Q655" s="11">
        <v>1167.7</v>
      </c>
      <c r="R655" s="2"/>
    </row>
    <row r="656" spans="1:18" ht="15.75" customHeight="1">
      <c r="A656" s="2">
        <v>10157</v>
      </c>
      <c r="B656" s="27" t="s">
        <v>1197</v>
      </c>
      <c r="C656" s="12" t="s">
        <v>1305</v>
      </c>
      <c r="D656" s="13" t="s">
        <v>1306</v>
      </c>
      <c r="E656" s="2">
        <v>73</v>
      </c>
      <c r="F656" s="2">
        <v>2</v>
      </c>
      <c r="G656" s="19">
        <v>0.03</v>
      </c>
      <c r="H656" s="19">
        <v>0.12</v>
      </c>
      <c r="I656" s="7">
        <v>103</v>
      </c>
      <c r="J656" s="7">
        <v>2</v>
      </c>
      <c r="K656" s="16">
        <f>IF(OR(ISBLANK(I656),ISBLANK(J656)),"",(J656/I656))</f>
        <v>1.9417475728155338E-2</v>
      </c>
      <c r="L656" s="17" t="str">
        <f>IF(K656="","",IF(K656&gt;=H656,"Yes","No"))</f>
        <v>No</v>
      </c>
      <c r="M656" s="18" t="str">
        <f>IF(OR(ISBLANK(I656),ISBLANK(J656)),"",IF(L656="No", "TJ status removed",IF(K656&gt;0.34, K656 *1.15, K656+0.05)))</f>
        <v>TJ status removed</v>
      </c>
      <c r="N656" s="11">
        <v>9.58</v>
      </c>
      <c r="O656" s="11">
        <v>103.22</v>
      </c>
      <c r="P656" s="11">
        <v>0</v>
      </c>
      <c r="Q656" s="11">
        <v>779</v>
      </c>
      <c r="R656" s="2"/>
    </row>
    <row r="657" spans="1:18" ht="15.75" customHeight="1">
      <c r="A657" s="2">
        <v>43477</v>
      </c>
      <c r="B657" s="27" t="s">
        <v>1197</v>
      </c>
      <c r="C657" s="12" t="s">
        <v>1307</v>
      </c>
      <c r="D657" s="13" t="s">
        <v>1308</v>
      </c>
      <c r="E657" s="2">
        <v>60</v>
      </c>
      <c r="F657" s="2">
        <v>12</v>
      </c>
      <c r="G657" s="19">
        <v>0.2</v>
      </c>
      <c r="H657" s="19">
        <v>0.25</v>
      </c>
      <c r="I657" s="7">
        <v>35</v>
      </c>
      <c r="J657" s="7">
        <v>3</v>
      </c>
      <c r="K657" s="16">
        <f>IF(OR(ISBLANK(I657),ISBLANK(J657)),"",(J657/I657))</f>
        <v>8.5714285714285715E-2</v>
      </c>
      <c r="L657" s="17" t="str">
        <f>IF(K657="","",IF(K657&gt;=H657,"Yes","No"))</f>
        <v>No</v>
      </c>
      <c r="M657" s="18" t="str">
        <f>IF(OR(ISBLANK(I657),ISBLANK(J657)),"",IF(L657="No", "TJ status removed",IF(K657&gt;0.34, K657 *1.15, K657+0.05)))</f>
        <v>TJ status removed</v>
      </c>
      <c r="N657" s="11">
        <v>7.25</v>
      </c>
      <c r="O657" s="11">
        <v>304.69</v>
      </c>
      <c r="P657" s="11">
        <v>14</v>
      </c>
      <c r="Q657" s="11">
        <v>1286.33</v>
      </c>
      <c r="R657" s="2"/>
    </row>
    <row r="658" spans="1:18" ht="15.75" customHeight="1">
      <c r="A658" s="2">
        <v>11527</v>
      </c>
      <c r="B658" s="27" t="s">
        <v>1197</v>
      </c>
      <c r="C658" s="12" t="s">
        <v>1309</v>
      </c>
      <c r="D658" s="13" t="s">
        <v>1310</v>
      </c>
      <c r="E658" s="2">
        <v>178</v>
      </c>
      <c r="F658" s="2">
        <v>65</v>
      </c>
      <c r="G658" s="19">
        <v>0.37</v>
      </c>
      <c r="H658" s="19">
        <v>0.43</v>
      </c>
      <c r="I658" s="7">
        <v>208</v>
      </c>
      <c r="J658" s="7">
        <v>68</v>
      </c>
      <c r="K658" s="16">
        <f>IF(OR(ISBLANK(I658),ISBLANK(J658)),"",(J658/I658))</f>
        <v>0.32692307692307693</v>
      </c>
      <c r="L658" s="17" t="str">
        <f>IF(K658="","",IF(K658&gt;=H658,"Yes","No"))</f>
        <v>No</v>
      </c>
      <c r="M658" s="18" t="str">
        <f>IF(OR(ISBLANK(I658),ISBLANK(J658)),"",IF(L658="No", "TJ status removed",IF(K658&gt;0.34, K658 *1.15, K658+0.05)))</f>
        <v>TJ status removed</v>
      </c>
      <c r="N658" s="11">
        <v>17.399999999999999</v>
      </c>
      <c r="O658" s="11">
        <v>468.67</v>
      </c>
      <c r="P658" s="11">
        <v>26.31</v>
      </c>
      <c r="Q658" s="11">
        <v>1293.74</v>
      </c>
      <c r="R658" s="2"/>
    </row>
    <row r="659" spans="1:18" ht="15.75" customHeight="1">
      <c r="A659" s="2">
        <v>737</v>
      </c>
      <c r="B659" s="27" t="s">
        <v>1197</v>
      </c>
      <c r="C659" s="12" t="s">
        <v>1311</v>
      </c>
      <c r="D659" s="13" t="s">
        <v>1312</v>
      </c>
      <c r="E659" s="2">
        <v>88</v>
      </c>
      <c r="F659" s="2">
        <v>1</v>
      </c>
      <c r="G659" s="19">
        <v>0.01</v>
      </c>
      <c r="H659" s="19">
        <v>0.12</v>
      </c>
      <c r="I659" s="7">
        <v>32</v>
      </c>
      <c r="J659" s="7">
        <v>1</v>
      </c>
      <c r="K659" s="16">
        <f>IF(OR(ISBLANK(I659),ISBLANK(J659)),"",(J659/I659))</f>
        <v>3.125E-2</v>
      </c>
      <c r="L659" s="17" t="str">
        <f>IF(K659="","",IF(K659&gt;=H659,"Yes","No"))</f>
        <v>No</v>
      </c>
      <c r="M659" s="18" t="str">
        <f>IF(OR(ISBLANK(I659),ISBLANK(J659)),"",IF(L659="No", "TJ status removed",IF(K659&gt;0.34, K659 *1.15, K659+0.05)))</f>
        <v>TJ status removed</v>
      </c>
      <c r="N659" s="11">
        <v>2.16</v>
      </c>
      <c r="O659" s="11">
        <v>143.68</v>
      </c>
      <c r="P659" s="11">
        <v>56</v>
      </c>
      <c r="Q659" s="11">
        <v>1818</v>
      </c>
      <c r="R659" s="2"/>
    </row>
    <row r="660" spans="1:18" ht="15.75" customHeight="1">
      <c r="A660" s="2">
        <v>11012</v>
      </c>
      <c r="B660" s="27" t="s">
        <v>1197</v>
      </c>
      <c r="C660" s="12" t="s">
        <v>1313</v>
      </c>
      <c r="D660" s="13" t="s">
        <v>1314</v>
      </c>
      <c r="E660" s="2">
        <v>80</v>
      </c>
      <c r="F660" s="2">
        <v>30</v>
      </c>
      <c r="G660" s="19">
        <v>0.38</v>
      </c>
      <c r="H660" s="19">
        <v>0.44</v>
      </c>
      <c r="I660" s="7">
        <v>99</v>
      </c>
      <c r="J660" s="7">
        <v>45</v>
      </c>
      <c r="K660" s="16">
        <f>IF(OR(ISBLANK(I660),ISBLANK(J660)),"",(J660/I660))</f>
        <v>0.45454545454545453</v>
      </c>
      <c r="L660" s="17" t="str">
        <f>IF(K660="","",IF(K660&gt;=H660,"Yes","No"))</f>
        <v>Yes</v>
      </c>
      <c r="M660" s="18">
        <f>IF(OR(ISBLANK(I660),ISBLANK(J660)),"",IF(L660="No", "TJ status removed",IF(K660&gt;0.34, K660 *1.15, K660+0.05)))</f>
        <v>0.52272727272727271</v>
      </c>
      <c r="N660" s="11">
        <v>12.94</v>
      </c>
      <c r="O660" s="11">
        <v>894.04</v>
      </c>
      <c r="P660" s="11">
        <v>26.29</v>
      </c>
      <c r="Q660" s="11">
        <v>2507.8200000000002</v>
      </c>
      <c r="R660" s="2"/>
    </row>
    <row r="661" spans="1:18" ht="15.75" customHeight="1">
      <c r="A661" s="2">
        <v>10393</v>
      </c>
      <c r="B661" s="27" t="s">
        <v>1197</v>
      </c>
      <c r="C661" s="12" t="s">
        <v>1315</v>
      </c>
      <c r="D661" s="13" t="s">
        <v>1316</v>
      </c>
      <c r="E661" s="2">
        <v>124</v>
      </c>
      <c r="F661" s="2">
        <v>15</v>
      </c>
      <c r="G661" s="19">
        <v>0.12</v>
      </c>
      <c r="H661" s="19">
        <v>0.27</v>
      </c>
      <c r="I661" s="7">
        <v>80</v>
      </c>
      <c r="J661" s="7">
        <v>17</v>
      </c>
      <c r="K661" s="16">
        <f>IF(OR(ISBLANK(I661),ISBLANK(J661)),"",(J661/I661))</f>
        <v>0.21249999999999999</v>
      </c>
      <c r="L661" s="17" t="str">
        <f>IF(K661="","",IF(K661&gt;=H661,"Yes","No"))</f>
        <v>No</v>
      </c>
      <c r="M661" s="18" t="str">
        <f>IF(OR(ISBLANK(I661),ISBLANK(J661)),"",IF(L661="No", "TJ status removed",IF(K661&gt;0.34, K661 *1.15, K661+0.05)))</f>
        <v>TJ status removed</v>
      </c>
      <c r="N661" s="11">
        <v>14.43</v>
      </c>
      <c r="O661" s="11">
        <v>261.3</v>
      </c>
      <c r="P661" s="11">
        <v>14.65</v>
      </c>
      <c r="Q661" s="11">
        <v>1811.41</v>
      </c>
      <c r="R661" s="2"/>
    </row>
    <row r="662" spans="1:18" ht="15.75" customHeight="1">
      <c r="A662" s="2">
        <v>126</v>
      </c>
      <c r="B662" s="27" t="s">
        <v>1197</v>
      </c>
      <c r="C662" s="12" t="s">
        <v>1317</v>
      </c>
      <c r="D662" s="13" t="s">
        <v>1318</v>
      </c>
      <c r="E662" s="2">
        <v>47</v>
      </c>
      <c r="F662" s="2">
        <v>15</v>
      </c>
      <c r="G662" s="19">
        <v>0.32</v>
      </c>
      <c r="H662" s="19">
        <v>0.44</v>
      </c>
      <c r="I662" s="7">
        <v>79</v>
      </c>
      <c r="J662" s="7">
        <v>46</v>
      </c>
      <c r="K662" s="16">
        <f>IF(OR(ISBLANK(I662),ISBLANK(J662)),"",(J662/I662))</f>
        <v>0.58227848101265822</v>
      </c>
      <c r="L662" s="17" t="str">
        <f>IF(K662="","",IF(K662&gt;=H662,"Yes","No"))</f>
        <v>Yes</v>
      </c>
      <c r="M662" s="18">
        <f>IF(OR(ISBLANK(I662),ISBLANK(J662)),"",IF(L662="No", "TJ status removed",IF(K662&gt;0.34, K662 *1.15, K662+0.05)))</f>
        <v>0.66962025316455687</v>
      </c>
      <c r="N662" s="11">
        <v>19.579999999999998</v>
      </c>
      <c r="O662" s="11">
        <v>647.12</v>
      </c>
      <c r="P662" s="11">
        <v>20.46</v>
      </c>
      <c r="Q662" s="11">
        <v>1937.13</v>
      </c>
      <c r="R662" s="2"/>
    </row>
    <row r="663" spans="1:18" ht="15.75" customHeight="1">
      <c r="A663" s="2">
        <v>40687</v>
      </c>
      <c r="B663" s="27" t="s">
        <v>1197</v>
      </c>
      <c r="C663" s="12" t="s">
        <v>1319</v>
      </c>
      <c r="D663" s="13" t="s">
        <v>1320</v>
      </c>
      <c r="E663" s="2">
        <v>168</v>
      </c>
      <c r="F663" s="2">
        <v>79</v>
      </c>
      <c r="G663" s="19">
        <v>0.47</v>
      </c>
      <c r="H663" s="19">
        <v>0.54</v>
      </c>
      <c r="I663" s="7">
        <v>215</v>
      </c>
      <c r="J663" s="7">
        <v>104</v>
      </c>
      <c r="K663" s="16">
        <f>IF(OR(ISBLANK(I663),ISBLANK(J663)),"",(J663/I663))</f>
        <v>0.48372093023255813</v>
      </c>
      <c r="L663" s="17" t="str">
        <f>IF(K663="","",IF(K663&gt;=H663,"Yes","No"))</f>
        <v>No</v>
      </c>
      <c r="M663" s="18" t="str">
        <f>IF(OR(ISBLANK(I663),ISBLANK(J663)),"",IF(L663="No", "TJ status removed",IF(K663&gt;0.34, K663 *1.15, K663+0.05)))</f>
        <v>TJ status removed</v>
      </c>
      <c r="N663" s="11">
        <v>12.95</v>
      </c>
      <c r="O663" s="11">
        <v>773.42</v>
      </c>
      <c r="P663" s="11">
        <v>24.69</v>
      </c>
      <c r="Q663" s="11">
        <v>1962.3</v>
      </c>
      <c r="R663" s="2"/>
    </row>
    <row r="664" spans="1:18" ht="15.75" customHeight="1">
      <c r="A664" s="2">
        <v>40516</v>
      </c>
      <c r="B664" s="27" t="s">
        <v>1197</v>
      </c>
      <c r="C664" s="12" t="s">
        <v>1321</v>
      </c>
      <c r="D664" s="13" t="s">
        <v>1322</v>
      </c>
      <c r="E664" s="14">
        <v>60</v>
      </c>
      <c r="F664" s="14">
        <v>41</v>
      </c>
      <c r="G664" s="15">
        <v>0.68</v>
      </c>
      <c r="H664" s="15">
        <v>0.78</v>
      </c>
      <c r="I664" s="7">
        <v>113</v>
      </c>
      <c r="J664" s="7">
        <v>65</v>
      </c>
      <c r="K664" s="16">
        <f>IF(OR(ISBLANK(I664),ISBLANK(J664)),"",(J664/I664))</f>
        <v>0.5752212389380531</v>
      </c>
      <c r="L664" s="17" t="str">
        <f>IF(K664="","",IF(K664&gt;=H664,"Yes","No"))</f>
        <v>No</v>
      </c>
      <c r="M664" s="18" t="str">
        <f>IF(OR(ISBLANK(I664),ISBLANK(J664)),"",IF(L664="No", "TJ status removed",IF(K664&gt;0.34, K664 *1.15, K664+0.05)))</f>
        <v>TJ status removed</v>
      </c>
      <c r="N664" s="11">
        <v>0</v>
      </c>
      <c r="O664" s="11">
        <v>1959.44</v>
      </c>
      <c r="P664" s="11">
        <v>0</v>
      </c>
      <c r="Q664" s="11">
        <v>2648.92</v>
      </c>
      <c r="R664" s="2"/>
    </row>
    <row r="665" spans="1:18" ht="15.75" customHeight="1">
      <c r="A665" s="2">
        <v>283</v>
      </c>
      <c r="B665" s="27" t="s">
        <v>1197</v>
      </c>
      <c r="C665" s="12" t="s">
        <v>1323</v>
      </c>
      <c r="D665" s="13" t="s">
        <v>1324</v>
      </c>
      <c r="E665" s="2">
        <v>382</v>
      </c>
      <c r="F665" s="2">
        <v>79</v>
      </c>
      <c r="G665" s="19">
        <v>0.21</v>
      </c>
      <c r="H665" s="19">
        <v>0.26</v>
      </c>
      <c r="I665" s="7">
        <v>373</v>
      </c>
      <c r="J665" s="7">
        <v>99</v>
      </c>
      <c r="K665" s="16">
        <f>IF(OR(ISBLANK(I665),ISBLANK(J665)),"",(J665/I665))</f>
        <v>0.26541554959785524</v>
      </c>
      <c r="L665" s="17" t="str">
        <f>IF(K665="","",IF(K665&gt;=H665,"Yes","No"))</f>
        <v>Yes</v>
      </c>
      <c r="M665" s="18">
        <f>IF(OR(ISBLANK(I665),ISBLANK(J665)),"",IF(L665="No", "TJ status removed",IF(K665&gt;0.34, K665 *1.15, K665+0.05)))</f>
        <v>0.31541554959785523</v>
      </c>
      <c r="N665" s="11">
        <v>18.22</v>
      </c>
      <c r="O665" s="11">
        <v>457.68</v>
      </c>
      <c r="P665" s="11">
        <v>18.7</v>
      </c>
      <c r="Q665" s="11">
        <v>1142.06</v>
      </c>
      <c r="R665" s="2"/>
    </row>
    <row r="666" spans="1:18" ht="15.75" customHeight="1">
      <c r="A666" s="2">
        <v>41374</v>
      </c>
      <c r="B666" s="27" t="s">
        <v>1197</v>
      </c>
      <c r="C666" s="12" t="s">
        <v>1325</v>
      </c>
      <c r="D666" s="13" t="s">
        <v>1326</v>
      </c>
      <c r="E666" s="2">
        <v>147</v>
      </c>
      <c r="F666" s="2">
        <v>19</v>
      </c>
      <c r="G666" s="19">
        <v>0.13</v>
      </c>
      <c r="H666" s="19">
        <v>0.19</v>
      </c>
      <c r="I666" s="7">
        <v>144</v>
      </c>
      <c r="J666" s="7">
        <v>25</v>
      </c>
      <c r="K666" s="16">
        <f>IF(OR(ISBLANK(I666),ISBLANK(J666)),"",(J666/I666))</f>
        <v>0.1736111111111111</v>
      </c>
      <c r="L666" s="17" t="str">
        <f>IF(K666="","",IF(K666&gt;=H666,"Yes","No"))</f>
        <v>No</v>
      </c>
      <c r="M666" s="18" t="str">
        <f>IF(OR(ISBLANK(I666),ISBLANK(J666)),"",IF(L666="No", "TJ status removed",IF(K666&gt;0.34, K666 *1.15, K666+0.05)))</f>
        <v>TJ status removed</v>
      </c>
      <c r="N666" s="11">
        <v>24.44</v>
      </c>
      <c r="O666" s="11">
        <v>389.34</v>
      </c>
      <c r="P666" s="11">
        <v>27.48</v>
      </c>
      <c r="Q666" s="11">
        <v>1774.76</v>
      </c>
      <c r="R666" s="2"/>
    </row>
    <row r="667" spans="1:18" ht="15.75" customHeight="1">
      <c r="A667" s="2">
        <v>12116</v>
      </c>
      <c r="B667" s="27" t="s">
        <v>1197</v>
      </c>
      <c r="C667" s="12" t="s">
        <v>1327</v>
      </c>
      <c r="D667" s="13" t="s">
        <v>1328</v>
      </c>
      <c r="E667" s="2">
        <v>63</v>
      </c>
      <c r="F667" s="2">
        <v>13</v>
      </c>
      <c r="G667" s="19">
        <v>0.21</v>
      </c>
      <c r="H667" s="19">
        <v>0.28999999999999998</v>
      </c>
      <c r="I667" s="7">
        <v>38</v>
      </c>
      <c r="J667" s="7">
        <v>4</v>
      </c>
      <c r="K667" s="16">
        <f>IF(OR(ISBLANK(I667),ISBLANK(J667)),"",(J667/I667))</f>
        <v>0.10526315789473684</v>
      </c>
      <c r="L667" s="17" t="str">
        <f>IF(K667="","",IF(K667&gt;=H667,"Yes","No"))</f>
        <v>No</v>
      </c>
      <c r="M667" s="18" t="str">
        <f>IF(OR(ISBLANK(I667),ISBLANK(J667)),"",IF(L667="No", "TJ status removed",IF(K667&gt;0.34, K667 *1.15, K667+0.05)))</f>
        <v>TJ status removed</v>
      </c>
      <c r="N667" s="11">
        <v>8</v>
      </c>
      <c r="O667" s="11">
        <v>134.32</v>
      </c>
      <c r="P667" s="11">
        <v>0</v>
      </c>
      <c r="Q667" s="11">
        <v>823.25</v>
      </c>
      <c r="R667" s="2"/>
    </row>
    <row r="668" spans="1:18" ht="15.75" customHeight="1">
      <c r="A668" s="2">
        <v>41111</v>
      </c>
      <c r="B668" s="27" t="s">
        <v>1197</v>
      </c>
      <c r="C668" s="12" t="s">
        <v>1329</v>
      </c>
      <c r="D668" s="13" t="s">
        <v>1330</v>
      </c>
      <c r="E668" s="2">
        <v>92</v>
      </c>
      <c r="F668" s="2">
        <v>23</v>
      </c>
      <c r="G668" s="19">
        <v>0.25</v>
      </c>
      <c r="H668" s="19">
        <v>0.31</v>
      </c>
      <c r="I668" s="7">
        <v>78</v>
      </c>
      <c r="J668" s="7">
        <v>24</v>
      </c>
      <c r="K668" s="16">
        <f>IF(OR(ISBLANK(I668),ISBLANK(J668)),"",(J668/I668))</f>
        <v>0.30769230769230771</v>
      </c>
      <c r="L668" s="17" t="str">
        <f>IF(K668="","",IF(K668&gt;=H668,"Yes","No"))</f>
        <v>No</v>
      </c>
      <c r="M668" s="18" t="str">
        <f>IF(OR(ISBLANK(I668),ISBLANK(J668)),"",IF(L668="No", "TJ status removed",IF(K668&gt;0.34, K668 *1.15, K668+0.05)))</f>
        <v>TJ status removed</v>
      </c>
      <c r="N668" s="11">
        <v>3.63</v>
      </c>
      <c r="O668" s="11">
        <v>30.22</v>
      </c>
      <c r="P668" s="11">
        <v>1.21</v>
      </c>
      <c r="Q668" s="11">
        <v>84.13</v>
      </c>
      <c r="R668" s="2"/>
    </row>
    <row r="669" spans="1:18" ht="15.75" customHeight="1">
      <c r="A669" s="2">
        <v>11079</v>
      </c>
      <c r="B669" s="27" t="s">
        <v>1197</v>
      </c>
      <c r="C669" s="12" t="s">
        <v>1331</v>
      </c>
      <c r="D669" s="13" t="s">
        <v>1332</v>
      </c>
      <c r="E669" s="2">
        <v>109</v>
      </c>
      <c r="F669" s="2">
        <v>41</v>
      </c>
      <c r="G669" s="19">
        <v>0.38</v>
      </c>
      <c r="H669" s="19">
        <v>0.44</v>
      </c>
      <c r="I669" s="7">
        <v>179</v>
      </c>
      <c r="J669" s="7">
        <v>66</v>
      </c>
      <c r="K669" s="16">
        <f>IF(OR(ISBLANK(I669),ISBLANK(J669)),"",(J669/I669))</f>
        <v>0.36871508379888268</v>
      </c>
      <c r="L669" s="17" t="str">
        <f>IF(K669="","",IF(K669&gt;=H669,"Yes","No"))</f>
        <v>No</v>
      </c>
      <c r="M669" s="18" t="str">
        <f>IF(OR(ISBLANK(I669),ISBLANK(J669)),"",IF(L669="No", "TJ status removed",IF(K669&gt;0.34, K669 *1.15, K669+0.05)))</f>
        <v>TJ status removed</v>
      </c>
      <c r="N669" s="11">
        <v>4.33</v>
      </c>
      <c r="O669" s="11">
        <v>139.21</v>
      </c>
      <c r="P669" s="11">
        <v>1.61</v>
      </c>
      <c r="Q669" s="11">
        <v>886.88</v>
      </c>
      <c r="R669" s="2"/>
    </row>
    <row r="670" spans="1:18" ht="15.75" customHeight="1">
      <c r="A670" s="2">
        <v>41685</v>
      </c>
      <c r="B670" s="27" t="s">
        <v>1197</v>
      </c>
      <c r="C670" s="12" t="s">
        <v>1333</v>
      </c>
      <c r="D670" s="13" t="s">
        <v>1334</v>
      </c>
      <c r="E670" s="2">
        <v>25</v>
      </c>
      <c r="F670" s="2">
        <v>9</v>
      </c>
      <c r="G670" s="19">
        <v>0.36</v>
      </c>
      <c r="H670" s="19">
        <v>0.48</v>
      </c>
      <c r="I670" s="7">
        <v>14</v>
      </c>
      <c r="J670" s="7">
        <v>4</v>
      </c>
      <c r="K670" s="16">
        <f>IF(OR(ISBLANK(I670),ISBLANK(J670)),"",(J670/I670))</f>
        <v>0.2857142857142857</v>
      </c>
      <c r="L670" s="17" t="str">
        <f>IF(K670="","",IF(K670&gt;=H670,"Yes","No"))</f>
        <v>No</v>
      </c>
      <c r="M670" s="18" t="str">
        <f>IF(OR(ISBLANK(I670),ISBLANK(J670)),"",IF(L670="No", "TJ status removed",IF(K670&gt;0.34, K670 *1.15, K670+0.05)))</f>
        <v>TJ status removed</v>
      </c>
      <c r="N670" s="11">
        <v>8</v>
      </c>
      <c r="O670" s="11">
        <v>272.3</v>
      </c>
      <c r="P670" s="11">
        <v>5</v>
      </c>
      <c r="Q670" s="11">
        <v>1373.25</v>
      </c>
      <c r="R670" s="2"/>
    </row>
    <row r="671" spans="1:18" ht="15.75" customHeight="1">
      <c r="A671" s="2">
        <v>13644</v>
      </c>
      <c r="B671" s="27" t="s">
        <v>1197</v>
      </c>
      <c r="C671" s="12" t="s">
        <v>1335</v>
      </c>
      <c r="D671" s="13" t="s">
        <v>1336</v>
      </c>
      <c r="E671" s="14">
        <v>172</v>
      </c>
      <c r="F671" s="14">
        <v>103</v>
      </c>
      <c r="G671" s="15">
        <v>0.6</v>
      </c>
      <c r="H671" s="15">
        <v>0.72</v>
      </c>
      <c r="I671" s="7">
        <v>100</v>
      </c>
      <c r="J671" s="7">
        <v>75</v>
      </c>
      <c r="K671" s="16">
        <f>IF(OR(ISBLANK(I671),ISBLANK(J671)),"",(J671/I671))</f>
        <v>0.75</v>
      </c>
      <c r="L671" s="17" t="str">
        <f>IF(K671="","",IF(K671&gt;=H671,"Yes","No"))</f>
        <v>Yes</v>
      </c>
      <c r="M671" s="18">
        <f>IF(OR(ISBLANK(I671),ISBLANK(J671)),"",IF(L671="No", "TJ status removed",IF(K671&gt;0.34, K671 *1.15, K671+0.05)))</f>
        <v>0.86249999999999993</v>
      </c>
      <c r="N671" s="11">
        <v>6.08</v>
      </c>
      <c r="O671" s="11">
        <v>679.12</v>
      </c>
      <c r="P671" s="11">
        <v>35.479999999999997</v>
      </c>
      <c r="Q671" s="11">
        <v>2478.48</v>
      </c>
      <c r="R671" s="2"/>
    </row>
    <row r="672" spans="1:18" ht="15.75" customHeight="1">
      <c r="A672" s="2">
        <v>11145</v>
      </c>
      <c r="B672" s="27" t="s">
        <v>1197</v>
      </c>
      <c r="C672" s="12" t="s">
        <v>1337</v>
      </c>
      <c r="D672" s="13" t="s">
        <v>1338</v>
      </c>
      <c r="E672" s="2">
        <v>71</v>
      </c>
      <c r="F672" s="2">
        <v>1</v>
      </c>
      <c r="G672" s="19">
        <v>0.01</v>
      </c>
      <c r="H672" s="19">
        <v>0.13</v>
      </c>
      <c r="I672" s="7">
        <v>52</v>
      </c>
      <c r="J672" s="7">
        <v>3</v>
      </c>
      <c r="K672" s="16">
        <f>IF(OR(ISBLANK(I672),ISBLANK(J672)),"",(J672/I672))</f>
        <v>5.7692307692307696E-2</v>
      </c>
      <c r="L672" s="17" t="str">
        <f>IF(K672="","",IF(K672&gt;=H672,"Yes","No"))</f>
        <v>No</v>
      </c>
      <c r="M672" s="18" t="str">
        <f>IF(OR(ISBLANK(I672),ISBLANK(J672)),"",IF(L672="No", "TJ status removed",IF(K672&gt;0.34, K672 *1.15, K672+0.05)))</f>
        <v>TJ status removed</v>
      </c>
      <c r="N672" s="11">
        <v>13.37</v>
      </c>
      <c r="O672" s="11">
        <v>521.16</v>
      </c>
      <c r="P672" s="11">
        <v>0</v>
      </c>
      <c r="Q672" s="11">
        <v>1620.33</v>
      </c>
      <c r="R672" s="2"/>
    </row>
    <row r="673" spans="1:18" ht="15.75" customHeight="1">
      <c r="A673" s="2">
        <v>10827</v>
      </c>
      <c r="B673" s="27" t="s">
        <v>1197</v>
      </c>
      <c r="C673" s="12" t="s">
        <v>1339</v>
      </c>
      <c r="D673" s="13" t="s">
        <v>1340</v>
      </c>
      <c r="E673" s="2">
        <v>19</v>
      </c>
      <c r="F673" s="2">
        <v>1</v>
      </c>
      <c r="G673" s="19">
        <v>0.05</v>
      </c>
      <c r="H673" s="19">
        <v>0.22</v>
      </c>
      <c r="I673" s="7">
        <v>25</v>
      </c>
      <c r="J673" s="7">
        <v>7</v>
      </c>
      <c r="K673" s="16">
        <f>IF(OR(ISBLANK(I673),ISBLANK(J673)),"",(J673/I673))</f>
        <v>0.28000000000000003</v>
      </c>
      <c r="L673" s="17" t="str">
        <f>IF(K673="","",IF(K673&gt;=H673,"Yes","No"))</f>
        <v>Yes</v>
      </c>
      <c r="M673" s="18">
        <f>IF(OR(ISBLANK(I673),ISBLANK(J673)),"",IF(L673="No", "TJ status removed",IF(K673&gt;0.34, K673 *1.15, K673+0.05)))</f>
        <v>0.33</v>
      </c>
      <c r="N673" s="11">
        <v>6</v>
      </c>
      <c r="O673" s="11">
        <v>356.5</v>
      </c>
      <c r="P673" s="11">
        <v>21.14</v>
      </c>
      <c r="Q673" s="11">
        <v>1210.71</v>
      </c>
      <c r="R673" s="2"/>
    </row>
    <row r="674" spans="1:18" ht="15.75" customHeight="1">
      <c r="A674" s="2">
        <v>41603</v>
      </c>
      <c r="B674" s="27" t="s">
        <v>1197</v>
      </c>
      <c r="C674" s="12" t="s">
        <v>1341</v>
      </c>
      <c r="D674" s="13" t="s">
        <v>1342</v>
      </c>
      <c r="E674" s="2">
        <v>10</v>
      </c>
      <c r="F674" s="2">
        <v>2</v>
      </c>
      <c r="G674" s="19">
        <v>0.2</v>
      </c>
      <c r="H674" s="19">
        <v>0.25</v>
      </c>
      <c r="I674" s="7">
        <v>13</v>
      </c>
      <c r="J674" s="7">
        <v>3</v>
      </c>
      <c r="K674" s="16">
        <f>IF(OR(ISBLANK(I674),ISBLANK(J674)),"",(J674/I674))</f>
        <v>0.23076923076923078</v>
      </c>
      <c r="L674" s="17" t="str">
        <f>IF(K674="","",IF(K674&gt;=H674,"Yes","No"))</f>
        <v>No</v>
      </c>
      <c r="M674" s="18" t="str">
        <f>IF(OR(ISBLANK(I674),ISBLANK(J674)),"",IF(L674="No", "TJ status removed",IF(K674&gt;0.34, K674 *1.15, K674+0.05)))</f>
        <v>TJ status removed</v>
      </c>
      <c r="N674" s="11">
        <v>0</v>
      </c>
      <c r="O674" s="11">
        <v>877.7</v>
      </c>
      <c r="P674" s="11">
        <v>0</v>
      </c>
      <c r="Q674" s="11">
        <v>2094</v>
      </c>
      <c r="R674" s="2"/>
    </row>
    <row r="675" spans="1:18" ht="15.75" customHeight="1">
      <c r="A675" s="2">
        <v>13</v>
      </c>
      <c r="B675" s="27" t="s">
        <v>1197</v>
      </c>
      <c r="C675" s="12" t="s">
        <v>1343</v>
      </c>
      <c r="D675" s="13" t="s">
        <v>1344</v>
      </c>
      <c r="E675" s="2">
        <v>36</v>
      </c>
      <c r="F675" s="2">
        <v>4</v>
      </c>
      <c r="G675" s="19">
        <v>0.11</v>
      </c>
      <c r="H675" s="19">
        <v>0.22</v>
      </c>
      <c r="I675" s="7">
        <v>27</v>
      </c>
      <c r="J675" s="7">
        <v>10</v>
      </c>
      <c r="K675" s="16">
        <f>IF(OR(ISBLANK(I675),ISBLANK(J675)),"",(J675/I675))</f>
        <v>0.37037037037037035</v>
      </c>
      <c r="L675" s="17" t="str">
        <f>IF(K675="","",IF(K675&gt;=H675,"Yes","No"))</f>
        <v>Yes</v>
      </c>
      <c r="M675" s="18">
        <f>IF(OR(ISBLANK(I675),ISBLANK(J675)),"",IF(L675="No", "TJ status removed",IF(K675&gt;0.34, K675 *1.15, K675+0.05)))</f>
        <v>0.42592592592592587</v>
      </c>
      <c r="N675" s="11">
        <v>6.47</v>
      </c>
      <c r="O675" s="11">
        <v>306</v>
      </c>
      <c r="P675" s="11">
        <v>14.7</v>
      </c>
      <c r="Q675" s="11">
        <v>1294.0999999999999</v>
      </c>
      <c r="R675" s="2"/>
    </row>
    <row r="676" spans="1:18" ht="15.75" customHeight="1">
      <c r="A676" s="2">
        <v>10522</v>
      </c>
      <c r="B676" s="27" t="s">
        <v>1197</v>
      </c>
      <c r="C676" s="12" t="s">
        <v>1345</v>
      </c>
      <c r="D676" s="13" t="s">
        <v>1346</v>
      </c>
      <c r="E676" s="2">
        <v>150</v>
      </c>
      <c r="F676" s="2">
        <v>45</v>
      </c>
      <c r="G676" s="19">
        <v>0.3</v>
      </c>
      <c r="H676" s="19">
        <v>0.35</v>
      </c>
      <c r="I676" s="7">
        <v>100</v>
      </c>
      <c r="J676" s="7">
        <v>24</v>
      </c>
      <c r="K676" s="16">
        <f>IF(OR(ISBLANK(I676),ISBLANK(J676)),"",(J676/I676))</f>
        <v>0.24</v>
      </c>
      <c r="L676" s="17" t="str">
        <f>IF(K676="","",IF(K676&gt;=H676,"Yes","No"))</f>
        <v>No</v>
      </c>
      <c r="M676" s="18" t="str">
        <f>IF(OR(ISBLANK(I676),ISBLANK(J676)),"",IF(L676="No", "TJ status removed",IF(K676&gt;0.34, K676 *1.15, K676+0.05)))</f>
        <v>TJ status removed</v>
      </c>
      <c r="N676" s="11">
        <v>27.43</v>
      </c>
      <c r="O676" s="11">
        <v>399.47</v>
      </c>
      <c r="P676" s="11">
        <v>30.92</v>
      </c>
      <c r="Q676" s="11">
        <v>1408.33</v>
      </c>
      <c r="R676" s="2"/>
    </row>
    <row r="677" spans="1:18" ht="15.75" customHeight="1">
      <c r="A677" s="2">
        <v>10092</v>
      </c>
      <c r="B677" s="27" t="s">
        <v>1197</v>
      </c>
      <c r="C677" s="12" t="s">
        <v>1347</v>
      </c>
      <c r="D677" s="13" t="s">
        <v>1348</v>
      </c>
      <c r="E677" s="2">
        <v>26</v>
      </c>
      <c r="F677" s="2">
        <v>9</v>
      </c>
      <c r="G677" s="19">
        <v>0.35</v>
      </c>
      <c r="H677" s="19">
        <v>0.4</v>
      </c>
      <c r="I677" s="7">
        <v>22</v>
      </c>
      <c r="J677" s="7">
        <v>5</v>
      </c>
      <c r="K677" s="16">
        <f>IF(OR(ISBLANK(I677),ISBLANK(J677)),"",(J677/I677))</f>
        <v>0.22727272727272727</v>
      </c>
      <c r="L677" s="17" t="str">
        <f>IF(K677="","",IF(K677&gt;=H677,"Yes","No"))</f>
        <v>No</v>
      </c>
      <c r="M677" s="18" t="str">
        <f>IF(OR(ISBLANK(I677),ISBLANK(J677)),"",IF(L677="No", "TJ status removed",IF(K677&gt;0.34, K677 *1.15, K677+0.05)))</f>
        <v>TJ status removed</v>
      </c>
      <c r="N677" s="11">
        <v>0</v>
      </c>
      <c r="O677" s="11">
        <v>566.71</v>
      </c>
      <c r="P677" s="11">
        <v>0</v>
      </c>
      <c r="Q677" s="11">
        <v>1424.2</v>
      </c>
      <c r="R677" s="2"/>
    </row>
    <row r="678" spans="1:18" ht="15.75" customHeight="1">
      <c r="A678" s="2">
        <v>12020</v>
      </c>
      <c r="B678" s="27" t="s">
        <v>1197</v>
      </c>
      <c r="C678" s="12" t="s">
        <v>1349</v>
      </c>
      <c r="D678" s="13" t="s">
        <v>1350</v>
      </c>
      <c r="E678" s="2">
        <v>187</v>
      </c>
      <c r="F678" s="2">
        <v>7</v>
      </c>
      <c r="G678" s="19">
        <v>0.04</v>
      </c>
      <c r="H678" s="19">
        <v>0.13</v>
      </c>
      <c r="I678" s="7">
        <v>137</v>
      </c>
      <c r="J678" s="7">
        <v>5</v>
      </c>
      <c r="K678" s="16">
        <f>IF(OR(ISBLANK(I678),ISBLANK(J678)),"",(J678/I678))</f>
        <v>3.6496350364963501E-2</v>
      </c>
      <c r="L678" s="17" t="str">
        <f>IF(K678="","",IF(K678&gt;=H678,"Yes","No"))</f>
        <v>No</v>
      </c>
      <c r="M678" s="18" t="str">
        <f>IF(OR(ISBLANK(I678),ISBLANK(J678)),"",IF(L678="No", "TJ status removed",IF(K678&gt;0.34, K678 *1.15, K678+0.05)))</f>
        <v>TJ status removed</v>
      </c>
      <c r="N678" s="11">
        <v>20.34</v>
      </c>
      <c r="O678" s="11">
        <v>220.51</v>
      </c>
      <c r="P678" s="11">
        <v>8.1999999999999993</v>
      </c>
      <c r="Q678" s="11">
        <v>1503.4</v>
      </c>
      <c r="R678" s="2"/>
    </row>
    <row r="679" spans="1:18" ht="15.75" customHeight="1">
      <c r="A679" s="2">
        <v>41591</v>
      </c>
      <c r="B679" s="27" t="s">
        <v>1197</v>
      </c>
      <c r="C679" s="12" t="s">
        <v>1351</v>
      </c>
      <c r="D679" s="13" t="s">
        <v>1352</v>
      </c>
      <c r="E679" s="2">
        <v>181</v>
      </c>
      <c r="F679" s="2">
        <v>29</v>
      </c>
      <c r="G679" s="19">
        <v>0.16</v>
      </c>
      <c r="H679" s="19">
        <v>0.26</v>
      </c>
      <c r="I679" s="7">
        <v>134</v>
      </c>
      <c r="J679" s="7">
        <v>29</v>
      </c>
      <c r="K679" s="16">
        <f>IF(OR(ISBLANK(I679),ISBLANK(J679)),"",(J679/I679))</f>
        <v>0.21641791044776118</v>
      </c>
      <c r="L679" s="17" t="str">
        <f>IF(K679="","",IF(K679&gt;=H679,"Yes","No"))</f>
        <v>No</v>
      </c>
      <c r="M679" s="18" t="str">
        <f>IF(OR(ISBLANK(I679),ISBLANK(J679)),"",IF(L679="No", "TJ status removed",IF(K679&gt;0.34, K679 *1.15, K679+0.05)))</f>
        <v>TJ status removed</v>
      </c>
      <c r="N679" s="11">
        <v>16.600000000000001</v>
      </c>
      <c r="O679" s="11">
        <v>152.43</v>
      </c>
      <c r="P679" s="11">
        <v>9</v>
      </c>
      <c r="Q679" s="11">
        <v>843.03</v>
      </c>
      <c r="R679" s="2"/>
    </row>
    <row r="680" spans="1:18" ht="15.75" customHeight="1">
      <c r="A680" s="2">
        <v>10453</v>
      </c>
      <c r="B680" s="27" t="s">
        <v>1197</v>
      </c>
      <c r="C680" s="12" t="s">
        <v>1353</v>
      </c>
      <c r="D680" s="13" t="s">
        <v>1354</v>
      </c>
      <c r="E680" s="2">
        <v>593</v>
      </c>
      <c r="F680" s="2">
        <v>130</v>
      </c>
      <c r="G680" s="19">
        <v>0.22</v>
      </c>
      <c r="H680" s="19">
        <v>0.3</v>
      </c>
      <c r="I680" s="7">
        <v>583</v>
      </c>
      <c r="J680" s="7">
        <v>146</v>
      </c>
      <c r="K680" s="16">
        <f>IF(OR(ISBLANK(I680),ISBLANK(J680)),"",(J680/I680))</f>
        <v>0.2504288164665523</v>
      </c>
      <c r="L680" s="17" t="str">
        <f>IF(K680="","",IF(K680&gt;=H680,"Yes","No"))</f>
        <v>No</v>
      </c>
      <c r="M680" s="18" t="str">
        <f>IF(OR(ISBLANK(I680),ISBLANK(J680)),"",IF(L680="No", "TJ status removed",IF(K680&gt;0.34, K680 *1.15, K680+0.05)))</f>
        <v>TJ status removed</v>
      </c>
      <c r="N680" s="11">
        <v>30.61</v>
      </c>
      <c r="O680" s="11">
        <v>552.44000000000005</v>
      </c>
      <c r="P680" s="11">
        <v>23.58</v>
      </c>
      <c r="Q680" s="11">
        <v>1855.64</v>
      </c>
      <c r="R680" s="2"/>
    </row>
    <row r="681" spans="1:18" ht="15.75" customHeight="1">
      <c r="A681" s="2">
        <v>11228</v>
      </c>
      <c r="B681" s="27" t="s">
        <v>1197</v>
      </c>
      <c r="C681" s="12" t="s">
        <v>1355</v>
      </c>
      <c r="D681" s="13" t="s">
        <v>1356</v>
      </c>
      <c r="E681" s="2">
        <v>43</v>
      </c>
      <c r="F681" s="2">
        <v>6</v>
      </c>
      <c r="G681" s="19">
        <v>0.14000000000000001</v>
      </c>
      <c r="H681" s="19">
        <v>0.2</v>
      </c>
      <c r="I681" s="7">
        <v>45</v>
      </c>
      <c r="J681" s="7">
        <v>6</v>
      </c>
      <c r="K681" s="16">
        <f>IF(OR(ISBLANK(I681),ISBLANK(J681)),"",(J681/I681))</f>
        <v>0.13333333333333333</v>
      </c>
      <c r="L681" s="17" t="str">
        <f>IF(K681="","",IF(K681&gt;=H681,"Yes","No"))</f>
        <v>No</v>
      </c>
      <c r="M681" s="18" t="str">
        <f>IF(OR(ISBLANK(I681),ISBLANK(J681)),"",IF(L681="No", "TJ status removed",IF(K681&gt;0.34, K681 *1.15, K681+0.05)))</f>
        <v>TJ status removed</v>
      </c>
      <c r="N681" s="11">
        <v>5.0999999999999996</v>
      </c>
      <c r="O681" s="11">
        <v>368.87</v>
      </c>
      <c r="P681" s="11">
        <v>10</v>
      </c>
      <c r="Q681" s="11">
        <v>1352</v>
      </c>
      <c r="R681" s="2"/>
    </row>
    <row r="682" spans="1:18" ht="15.75" customHeight="1">
      <c r="A682" s="2">
        <v>12529</v>
      </c>
      <c r="B682" s="27" t="s">
        <v>1197</v>
      </c>
      <c r="C682" s="12" t="s">
        <v>1357</v>
      </c>
      <c r="D682" s="13" t="s">
        <v>1358</v>
      </c>
      <c r="E682" s="14">
        <v>34</v>
      </c>
      <c r="F682" s="14">
        <v>20</v>
      </c>
      <c r="G682" s="15">
        <v>0.59</v>
      </c>
      <c r="H682" s="15">
        <v>0.68</v>
      </c>
      <c r="I682" s="7">
        <v>26</v>
      </c>
      <c r="J682" s="7">
        <v>11</v>
      </c>
      <c r="K682" s="16">
        <f>IF(OR(ISBLANK(I682),ISBLANK(J682)),"",(J682/I682))</f>
        <v>0.42307692307692307</v>
      </c>
      <c r="L682" s="17" t="str">
        <f>IF(K682="","",IF(K682&gt;=H682,"Yes","No"))</f>
        <v>No</v>
      </c>
      <c r="M682" s="18" t="str">
        <f>IF(OR(ISBLANK(I682),ISBLANK(J682)),"",IF(L682="No", "TJ status removed",IF(K682&gt;0.34, K682 *1.15, K682+0.05)))</f>
        <v>TJ status removed</v>
      </c>
      <c r="N682" s="11">
        <v>23.07</v>
      </c>
      <c r="O682" s="11">
        <v>930.2</v>
      </c>
      <c r="P682" s="11">
        <v>45.27</v>
      </c>
      <c r="Q682" s="11">
        <v>5612.91</v>
      </c>
      <c r="R682" s="2"/>
    </row>
    <row r="683" spans="1:18" ht="15.75" customHeight="1">
      <c r="A683" s="2">
        <v>41261</v>
      </c>
      <c r="B683" s="27" t="s">
        <v>1197</v>
      </c>
      <c r="C683" s="12" t="s">
        <v>1359</v>
      </c>
      <c r="D683" s="13" t="s">
        <v>1360</v>
      </c>
      <c r="E683" s="2">
        <v>114</v>
      </c>
      <c r="F683" s="2">
        <v>35</v>
      </c>
      <c r="G683" s="19">
        <v>0.31</v>
      </c>
      <c r="H683" s="19">
        <v>0.38</v>
      </c>
      <c r="I683" s="7">
        <v>108</v>
      </c>
      <c r="J683" s="7">
        <v>44</v>
      </c>
      <c r="K683" s="16">
        <f>IF(OR(ISBLANK(I683),ISBLANK(J683)),"",(J683/I683))</f>
        <v>0.40740740740740738</v>
      </c>
      <c r="L683" s="17" t="str">
        <f>IF(K683="","",IF(K683&gt;=H683,"Yes","No"))</f>
        <v>Yes</v>
      </c>
      <c r="M683" s="18">
        <f>IF(OR(ISBLANK(I683),ISBLANK(J683)),"",IF(L683="No", "TJ status removed",IF(K683&gt;0.34, K683 *1.15, K683+0.05)))</f>
        <v>0.46851851851851845</v>
      </c>
      <c r="N683" s="11">
        <v>17.38</v>
      </c>
      <c r="O683" s="11">
        <v>431.31</v>
      </c>
      <c r="P683" s="11">
        <v>17.84</v>
      </c>
      <c r="Q683" s="11">
        <v>2056.48</v>
      </c>
      <c r="R683" s="2"/>
    </row>
    <row r="684" spans="1:18" ht="15.75" customHeight="1">
      <c r="A684" s="2">
        <v>13137</v>
      </c>
      <c r="B684" s="27" t="s">
        <v>1197</v>
      </c>
      <c r="C684" s="12" t="s">
        <v>1361</v>
      </c>
      <c r="D684" s="13" t="s">
        <v>1362</v>
      </c>
      <c r="E684" s="2">
        <v>136</v>
      </c>
      <c r="F684" s="2">
        <v>54</v>
      </c>
      <c r="G684" s="19">
        <v>0.4</v>
      </c>
      <c r="H684" s="19">
        <v>0.55000000000000004</v>
      </c>
      <c r="I684" s="7">
        <v>121</v>
      </c>
      <c r="J684" s="7">
        <v>55</v>
      </c>
      <c r="K684" s="16">
        <f>IF(OR(ISBLANK(I684),ISBLANK(J684)),"",(J684/I684))</f>
        <v>0.45454545454545453</v>
      </c>
      <c r="L684" s="17" t="str">
        <f>IF(K684="","",IF(K684&gt;=H684,"Yes","No"))</f>
        <v>No</v>
      </c>
      <c r="M684" s="18" t="str">
        <f>IF(OR(ISBLANK(I684),ISBLANK(J684)),"",IF(L684="No", "TJ status removed",IF(K684&gt;0.34, K684 *1.15, K684+0.05)))</f>
        <v>TJ status removed</v>
      </c>
      <c r="N684" s="11">
        <v>11.33</v>
      </c>
      <c r="O684" s="11">
        <v>136.68</v>
      </c>
      <c r="P684" s="11">
        <v>9.0399999999999991</v>
      </c>
      <c r="Q684" s="11">
        <v>856.11</v>
      </c>
      <c r="R684" s="2"/>
    </row>
    <row r="685" spans="1:18" ht="15.75" customHeight="1">
      <c r="A685" s="2">
        <v>10974</v>
      </c>
      <c r="B685" s="27" t="s">
        <v>1197</v>
      </c>
      <c r="C685" s="12" t="s">
        <v>1363</v>
      </c>
      <c r="D685" s="13" t="s">
        <v>1364</v>
      </c>
      <c r="E685" s="2">
        <v>35</v>
      </c>
      <c r="F685" s="2">
        <v>9</v>
      </c>
      <c r="G685" s="19">
        <v>0.26</v>
      </c>
      <c r="H685" s="19">
        <v>0.31</v>
      </c>
      <c r="I685" s="7">
        <v>19</v>
      </c>
      <c r="J685" s="7">
        <v>5</v>
      </c>
      <c r="K685" s="16">
        <f>IF(OR(ISBLANK(I685),ISBLANK(J685)),"",(J685/I685))</f>
        <v>0.26315789473684209</v>
      </c>
      <c r="L685" s="17" t="str">
        <f>IF(K685="","",IF(K685&gt;=H685,"Yes","No"))</f>
        <v>No</v>
      </c>
      <c r="M685" s="18" t="str">
        <f>IF(OR(ISBLANK(I685),ISBLANK(J685)),"",IF(L685="No", "TJ status removed",IF(K685&gt;0.34, K685 *1.15, K685+0.05)))</f>
        <v>TJ status removed</v>
      </c>
      <c r="N685" s="11">
        <v>1.5</v>
      </c>
      <c r="O685" s="11">
        <v>102.07</v>
      </c>
      <c r="P685" s="11">
        <v>4</v>
      </c>
      <c r="Q685" s="11">
        <v>758.2</v>
      </c>
      <c r="R685" s="2"/>
    </row>
    <row r="686" spans="1:18" ht="15.75" customHeight="1">
      <c r="A686" s="2">
        <v>12686</v>
      </c>
      <c r="B686" s="27" t="s">
        <v>1197</v>
      </c>
      <c r="C686" s="12" t="s">
        <v>1365</v>
      </c>
      <c r="D686" s="13" t="s">
        <v>1366</v>
      </c>
      <c r="E686" s="2">
        <v>29</v>
      </c>
      <c r="F686" s="2">
        <v>3</v>
      </c>
      <c r="G686" s="19">
        <v>0.1</v>
      </c>
      <c r="H686" s="19">
        <v>0.15</v>
      </c>
      <c r="I686" s="7">
        <v>68</v>
      </c>
      <c r="J686" s="7">
        <v>20</v>
      </c>
      <c r="K686" s="16">
        <f>IF(OR(ISBLANK(I686),ISBLANK(J686)),"",(J686/I686))</f>
        <v>0.29411764705882354</v>
      </c>
      <c r="L686" s="17" t="str">
        <f>IF(K686="","",IF(K686&gt;=H686,"Yes","No"))</f>
        <v>Yes</v>
      </c>
      <c r="M686" s="18">
        <f>IF(OR(ISBLANK(I686),ISBLANK(J686)),"",IF(L686="No", "TJ status removed",IF(K686&gt;0.34, K686 *1.15, K686+0.05)))</f>
        <v>0.34411764705882353</v>
      </c>
      <c r="N686" s="11">
        <v>0</v>
      </c>
      <c r="O686" s="11">
        <v>91.25</v>
      </c>
      <c r="P686" s="11">
        <v>0</v>
      </c>
      <c r="Q686" s="11">
        <v>831.35</v>
      </c>
      <c r="R686" s="2"/>
    </row>
    <row r="687" spans="1:18" ht="15.75" customHeight="1">
      <c r="A687" s="2">
        <v>11159</v>
      </c>
      <c r="B687" s="27" t="s">
        <v>1197</v>
      </c>
      <c r="C687" s="12" t="s">
        <v>1367</v>
      </c>
      <c r="D687" s="13" t="s">
        <v>1368</v>
      </c>
      <c r="E687" s="2">
        <v>117</v>
      </c>
      <c r="F687" s="2">
        <v>39</v>
      </c>
      <c r="G687" s="19">
        <v>0.33</v>
      </c>
      <c r="H687" s="19">
        <v>0.38</v>
      </c>
      <c r="I687" s="7">
        <v>115</v>
      </c>
      <c r="J687" s="7">
        <v>48</v>
      </c>
      <c r="K687" s="16">
        <f>IF(OR(ISBLANK(I687),ISBLANK(J687)),"",(J687/I687))</f>
        <v>0.41739130434782606</v>
      </c>
      <c r="L687" s="17" t="str">
        <f>IF(K687="","",IF(K687&gt;=H687,"Yes","No"))</f>
        <v>Yes</v>
      </c>
      <c r="M687" s="18">
        <f>IF(OR(ISBLANK(I687),ISBLANK(J687)),"",IF(L687="No", "TJ status removed",IF(K687&gt;0.34, K687 *1.15, K687+0.05)))</f>
        <v>0.47999999999999993</v>
      </c>
      <c r="N687" s="11">
        <v>5.39</v>
      </c>
      <c r="O687" s="11">
        <v>130.97</v>
      </c>
      <c r="P687" s="11">
        <v>3.17</v>
      </c>
      <c r="Q687" s="11">
        <v>808.96</v>
      </c>
      <c r="R687" s="2"/>
    </row>
    <row r="688" spans="1:18" ht="15.75" customHeight="1">
      <c r="A688" s="2">
        <v>11747</v>
      </c>
      <c r="B688" s="27" t="s">
        <v>1197</v>
      </c>
      <c r="C688" s="12" t="s">
        <v>1369</v>
      </c>
      <c r="D688" s="13" t="s">
        <v>1370</v>
      </c>
      <c r="E688" s="2">
        <v>163</v>
      </c>
      <c r="F688" s="2">
        <v>35</v>
      </c>
      <c r="G688" s="19">
        <v>0.21</v>
      </c>
      <c r="H688" s="19">
        <v>0.3</v>
      </c>
      <c r="I688" s="7">
        <v>181</v>
      </c>
      <c r="J688" s="7">
        <v>54</v>
      </c>
      <c r="K688" s="16">
        <f>IF(OR(ISBLANK(I688),ISBLANK(J688)),"",(J688/I688))</f>
        <v>0.2983425414364641</v>
      </c>
      <c r="L688" s="17" t="str">
        <f>IF(K688="","",IF(K688&gt;=H688,"Yes","No"))</f>
        <v>No</v>
      </c>
      <c r="M688" s="18" t="str">
        <f>IF(OR(ISBLANK(I688),ISBLANK(J688)),"",IF(L688="No", "TJ status removed",IF(K688&gt;0.34, K688 *1.15, K688+0.05)))</f>
        <v>TJ status removed</v>
      </c>
      <c r="N688" s="11">
        <v>12.68</v>
      </c>
      <c r="O688" s="11">
        <v>480.13</v>
      </c>
      <c r="P688" s="11">
        <v>18.02</v>
      </c>
      <c r="Q688" s="11">
        <v>1561.87</v>
      </c>
      <c r="R688" s="2"/>
    </row>
    <row r="689" spans="1:18" ht="15.75" customHeight="1">
      <c r="A689" s="2">
        <v>10723</v>
      </c>
      <c r="B689" s="27" t="s">
        <v>1197</v>
      </c>
      <c r="C689" s="12" t="s">
        <v>1371</v>
      </c>
      <c r="D689" s="13" t="s">
        <v>1372</v>
      </c>
      <c r="E689" s="2">
        <v>43</v>
      </c>
      <c r="F689" s="2">
        <v>7</v>
      </c>
      <c r="G689" s="19">
        <v>0.16</v>
      </c>
      <c r="H689" s="19">
        <v>0.33</v>
      </c>
      <c r="I689" s="7">
        <v>70</v>
      </c>
      <c r="J689" s="7">
        <v>14</v>
      </c>
      <c r="K689" s="16">
        <f>IF(OR(ISBLANK(I689),ISBLANK(J689)),"",(J689/I689))</f>
        <v>0.2</v>
      </c>
      <c r="L689" s="17" t="str">
        <f>IF(K689="","",IF(K689&gt;=H689,"Yes","No"))</f>
        <v>No</v>
      </c>
      <c r="M689" s="18" t="str">
        <f>IF(OR(ISBLANK(I689),ISBLANK(J689)),"",IF(L689="No", "TJ status removed",IF(K689&gt;0.34, K689 *1.15, K689+0.05)))</f>
        <v>TJ status removed</v>
      </c>
      <c r="N689" s="11">
        <v>2.95</v>
      </c>
      <c r="O689" s="11">
        <v>104.71</v>
      </c>
      <c r="P689" s="11">
        <v>2.29</v>
      </c>
      <c r="Q689" s="11">
        <v>705.57</v>
      </c>
      <c r="R689" s="2"/>
    </row>
    <row r="690" spans="1:18" ht="15.75" customHeight="1">
      <c r="A690" s="2">
        <v>114</v>
      </c>
      <c r="B690" s="27" t="s">
        <v>1197</v>
      </c>
      <c r="C690" s="12" t="s">
        <v>1373</v>
      </c>
      <c r="D690" s="13" t="s">
        <v>1374</v>
      </c>
      <c r="E690" s="2">
        <v>41</v>
      </c>
      <c r="F690" s="2">
        <v>1</v>
      </c>
      <c r="G690" s="19">
        <v>0.02</v>
      </c>
      <c r="H690" s="19">
        <v>0.17</v>
      </c>
      <c r="I690" s="7">
        <v>75</v>
      </c>
      <c r="J690" s="7">
        <v>2</v>
      </c>
      <c r="K690" s="16">
        <f>IF(OR(ISBLANK(I690),ISBLANK(J690)),"",(J690/I690))</f>
        <v>2.6666666666666668E-2</v>
      </c>
      <c r="L690" s="17" t="str">
        <f>IF(K690="","",IF(K690&gt;=H690,"Yes","No"))</f>
        <v>No</v>
      </c>
      <c r="M690" s="18" t="str">
        <f>IF(OR(ISBLANK(I690),ISBLANK(J690)),"",IF(L690="No", "TJ status removed",IF(K690&gt;0.34, K690 *1.15, K690+0.05)))</f>
        <v>TJ status removed</v>
      </c>
      <c r="N690" s="11">
        <v>0</v>
      </c>
      <c r="O690" s="11">
        <v>581.22</v>
      </c>
      <c r="P690" s="11">
        <v>0</v>
      </c>
      <c r="Q690" s="11">
        <v>1033</v>
      </c>
      <c r="R690" s="2"/>
    </row>
    <row r="691" spans="1:18" ht="15.75" customHeight="1">
      <c r="A691" s="2">
        <v>10162</v>
      </c>
      <c r="B691" s="27" t="s">
        <v>1197</v>
      </c>
      <c r="C691" s="12" t="s">
        <v>1375</v>
      </c>
      <c r="D691" s="13" t="s">
        <v>1376</v>
      </c>
      <c r="E691" s="2">
        <v>19</v>
      </c>
      <c r="F691" s="2">
        <v>6</v>
      </c>
      <c r="G691" s="19">
        <v>0.32</v>
      </c>
      <c r="H691" s="19">
        <v>0.37</v>
      </c>
      <c r="I691" s="7">
        <v>19</v>
      </c>
      <c r="J691" s="7">
        <v>2</v>
      </c>
      <c r="K691" s="16">
        <f>IF(OR(ISBLANK(I691),ISBLANK(J691)),"",(J691/I691))</f>
        <v>0.10526315789473684</v>
      </c>
      <c r="L691" s="17" t="str">
        <f>IF(K691="","",IF(K691&gt;=H691,"Yes","No"))</f>
        <v>No</v>
      </c>
      <c r="M691" s="18" t="str">
        <f>IF(OR(ISBLANK(I691),ISBLANK(J691)),"",IF(L691="No", "TJ status removed",IF(K691&gt;0.34, K691 *1.15, K691+0.05)))</f>
        <v>TJ status removed</v>
      </c>
      <c r="N691" s="11">
        <v>4.59</v>
      </c>
      <c r="O691" s="11">
        <v>197.18</v>
      </c>
      <c r="P691" s="11">
        <v>0</v>
      </c>
      <c r="Q691" s="11">
        <v>1283</v>
      </c>
      <c r="R691" s="2"/>
    </row>
    <row r="692" spans="1:18" ht="15.75" customHeight="1">
      <c r="A692" s="2">
        <v>10514</v>
      </c>
      <c r="B692" s="27" t="s">
        <v>1197</v>
      </c>
      <c r="C692" s="12" t="s">
        <v>1377</v>
      </c>
      <c r="D692" s="13" t="s">
        <v>1378</v>
      </c>
      <c r="E692" s="2">
        <v>58</v>
      </c>
      <c r="F692" s="2">
        <v>6</v>
      </c>
      <c r="G692" s="19">
        <v>0.1</v>
      </c>
      <c r="H692" s="19">
        <v>0.15</v>
      </c>
      <c r="I692" s="7">
        <v>79</v>
      </c>
      <c r="J692" s="7">
        <v>7</v>
      </c>
      <c r="K692" s="16">
        <f>IF(OR(ISBLANK(I692),ISBLANK(J692)),"",(J692/I692))</f>
        <v>8.8607594936708861E-2</v>
      </c>
      <c r="L692" s="17" t="str">
        <f>IF(K692="","",IF(K692&gt;=H692,"Yes","No"))</f>
        <v>No</v>
      </c>
      <c r="M692" s="18" t="str">
        <f>IF(OR(ISBLANK(I692),ISBLANK(J692)),"",IF(L692="No", "TJ status removed",IF(K692&gt;0.34, K692 *1.15, K692+0.05)))</f>
        <v>TJ status removed</v>
      </c>
      <c r="N692" s="11">
        <v>4.18</v>
      </c>
      <c r="O692" s="11">
        <v>128.44</v>
      </c>
      <c r="P692" s="11">
        <v>4.57</v>
      </c>
      <c r="Q692" s="11">
        <v>722.71</v>
      </c>
      <c r="R692" s="2"/>
    </row>
    <row r="693" spans="1:18" ht="15.75" customHeight="1">
      <c r="A693" s="2">
        <v>245</v>
      </c>
      <c r="B693" s="27" t="s">
        <v>1197</v>
      </c>
      <c r="C693" s="12" t="s">
        <v>1379</v>
      </c>
      <c r="D693" s="13" t="s">
        <v>1380</v>
      </c>
      <c r="E693" s="2">
        <v>63</v>
      </c>
      <c r="F693" s="2">
        <v>22</v>
      </c>
      <c r="G693" s="19">
        <v>0.35</v>
      </c>
      <c r="H693" s="19">
        <v>0.44</v>
      </c>
      <c r="I693" s="7">
        <v>70</v>
      </c>
      <c r="J693" s="7">
        <v>17</v>
      </c>
      <c r="K693" s="16">
        <f>IF(OR(ISBLANK(I693),ISBLANK(J693)),"",(J693/I693))</f>
        <v>0.24285714285714285</v>
      </c>
      <c r="L693" s="17" t="str">
        <f>IF(K693="","",IF(K693&gt;=H693,"Yes","No"))</f>
        <v>No</v>
      </c>
      <c r="M693" s="18" t="str">
        <f>IF(OR(ISBLANK(I693),ISBLANK(J693)),"",IF(L693="No", "TJ status removed",IF(K693&gt;0.34, K693 *1.15, K693+0.05)))</f>
        <v>TJ status removed</v>
      </c>
      <c r="N693" s="11">
        <v>6.98</v>
      </c>
      <c r="O693" s="11">
        <v>153.15</v>
      </c>
      <c r="P693" s="11">
        <v>5.65</v>
      </c>
      <c r="Q693" s="11">
        <v>872.71</v>
      </c>
      <c r="R693" s="2"/>
    </row>
    <row r="694" spans="1:18" ht="15.75" customHeight="1">
      <c r="A694" s="2">
        <v>13366</v>
      </c>
      <c r="B694" s="27" t="s">
        <v>1197</v>
      </c>
      <c r="C694" s="12" t="s">
        <v>1381</v>
      </c>
      <c r="D694" s="13" t="s">
        <v>1382</v>
      </c>
      <c r="E694" s="2">
        <v>231</v>
      </c>
      <c r="F694" s="2">
        <v>65</v>
      </c>
      <c r="G694" s="19">
        <v>0.28000000000000003</v>
      </c>
      <c r="H694" s="19">
        <v>0.33</v>
      </c>
      <c r="I694" s="7">
        <v>197</v>
      </c>
      <c r="J694" s="7">
        <v>56</v>
      </c>
      <c r="K694" s="16">
        <f>IF(OR(ISBLANK(I694),ISBLANK(J694)),"",(J694/I694))</f>
        <v>0.28426395939086296</v>
      </c>
      <c r="L694" s="17" t="str">
        <f>IF(K694="","",IF(K694&gt;=H694,"Yes","No"))</f>
        <v>No</v>
      </c>
      <c r="M694" s="18" t="str">
        <f>IF(OR(ISBLANK(I694),ISBLANK(J694)),"",IF(L694="No", "TJ status removed",IF(K694&gt;0.34, K694 *1.15, K694+0.05)))</f>
        <v>TJ status removed</v>
      </c>
      <c r="N694" s="11">
        <v>19.170000000000002</v>
      </c>
      <c r="O694" s="11">
        <v>482.6</v>
      </c>
      <c r="P694" s="11">
        <v>26.41</v>
      </c>
      <c r="Q694" s="11">
        <v>1614.73</v>
      </c>
      <c r="R694" s="2"/>
    </row>
    <row r="695" spans="1:18" ht="15.75" customHeight="1">
      <c r="A695" s="2">
        <v>10626</v>
      </c>
      <c r="B695" s="27" t="s">
        <v>1197</v>
      </c>
      <c r="C695" s="12" t="s">
        <v>1383</v>
      </c>
      <c r="D695" s="13" t="s">
        <v>1384</v>
      </c>
      <c r="E695" s="2">
        <v>60</v>
      </c>
      <c r="F695" s="2">
        <v>21</v>
      </c>
      <c r="G695" s="19">
        <v>0.35</v>
      </c>
      <c r="H695" s="19">
        <v>0.4</v>
      </c>
      <c r="I695" s="7">
        <v>38</v>
      </c>
      <c r="J695" s="7">
        <v>15</v>
      </c>
      <c r="K695" s="16">
        <f>IF(OR(ISBLANK(I695),ISBLANK(J695)),"",(J695/I695))</f>
        <v>0.39473684210526316</v>
      </c>
      <c r="L695" s="17" t="str">
        <f>IF(K695="","",IF(K695&gt;=H695,"Yes","No"))</f>
        <v>No</v>
      </c>
      <c r="M695" s="18" t="str">
        <f>IF(OR(ISBLANK(I695),ISBLANK(J695)),"",IF(L695="No", "TJ status removed",IF(K695&gt;0.34, K695 *1.15, K695+0.05)))</f>
        <v>TJ status removed</v>
      </c>
      <c r="N695" s="11">
        <v>1.57</v>
      </c>
      <c r="O695" s="11">
        <v>79.430000000000007</v>
      </c>
      <c r="P695" s="11">
        <v>10.4</v>
      </c>
      <c r="Q695" s="11">
        <v>167.73</v>
      </c>
      <c r="R695" s="2"/>
    </row>
    <row r="696" spans="1:18" ht="15.75" customHeight="1">
      <c r="A696" s="2">
        <v>10611</v>
      </c>
      <c r="B696" s="27" t="s">
        <v>1197</v>
      </c>
      <c r="C696" s="12" t="s">
        <v>1385</v>
      </c>
      <c r="D696" s="13" t="s">
        <v>1386</v>
      </c>
      <c r="E696" s="2">
        <v>129</v>
      </c>
      <c r="F696" s="2">
        <v>23</v>
      </c>
      <c r="G696" s="19">
        <v>0.18</v>
      </c>
      <c r="H696" s="19">
        <v>0.23</v>
      </c>
      <c r="I696" s="7">
        <v>93</v>
      </c>
      <c r="J696" s="7">
        <v>23</v>
      </c>
      <c r="K696" s="16">
        <f>IF(OR(ISBLANK(I696),ISBLANK(J696)),"",(J696/I696))</f>
        <v>0.24731182795698925</v>
      </c>
      <c r="L696" s="17" t="str">
        <f>IF(K696="","",IF(K696&gt;=H696,"Yes","No"))</f>
        <v>Yes</v>
      </c>
      <c r="M696" s="18">
        <f>IF(OR(ISBLANK(I696),ISBLANK(J696)),"",IF(L696="No", "TJ status removed",IF(K696&gt;0.34, K696 *1.15, K696+0.05)))</f>
        <v>0.29731182795698924</v>
      </c>
      <c r="N696" s="11">
        <v>19.77</v>
      </c>
      <c r="O696" s="11">
        <v>361.34</v>
      </c>
      <c r="P696" s="11">
        <v>10.83</v>
      </c>
      <c r="Q696" s="11">
        <v>1340.43</v>
      </c>
      <c r="R696" s="2"/>
    </row>
    <row r="697" spans="1:18" ht="15.75" customHeight="1">
      <c r="A697" s="2">
        <v>10869</v>
      </c>
      <c r="B697" s="27" t="s">
        <v>1197</v>
      </c>
      <c r="C697" s="12" t="s">
        <v>1387</v>
      </c>
      <c r="D697" s="13" t="s">
        <v>1388</v>
      </c>
      <c r="E697" s="2">
        <v>527</v>
      </c>
      <c r="F697" s="2">
        <v>81</v>
      </c>
      <c r="G697" s="19">
        <v>0.15</v>
      </c>
      <c r="H697" s="19">
        <v>0.21</v>
      </c>
      <c r="I697" s="7">
        <v>664</v>
      </c>
      <c r="J697" s="7">
        <v>159</v>
      </c>
      <c r="K697" s="16">
        <f>IF(OR(ISBLANK(I697),ISBLANK(J697)),"",(J697/I697))</f>
        <v>0.23945783132530121</v>
      </c>
      <c r="L697" s="17" t="str">
        <f>IF(K697="","",IF(K697&gt;=H697,"Yes","No"))</f>
        <v>Yes</v>
      </c>
      <c r="M697" s="18">
        <f>IF(OR(ISBLANK(I697),ISBLANK(J697)),"",IF(L697="No", "TJ status removed",IF(K697&gt;0.34, K697 *1.15, K697+0.05)))</f>
        <v>0.28945783132530123</v>
      </c>
      <c r="N697" s="11">
        <v>51.71</v>
      </c>
      <c r="O697" s="11">
        <v>678.79</v>
      </c>
      <c r="P697" s="11">
        <v>36.56</v>
      </c>
      <c r="Q697" s="11">
        <v>1123.6400000000001</v>
      </c>
      <c r="R697" s="2"/>
    </row>
    <row r="698" spans="1:18" ht="15.75" customHeight="1">
      <c r="A698" s="2">
        <v>13127</v>
      </c>
      <c r="B698" s="27" t="s">
        <v>1197</v>
      </c>
      <c r="C698" s="12" t="s">
        <v>1389</v>
      </c>
      <c r="D698" s="13" t="s">
        <v>1390</v>
      </c>
      <c r="E698" s="2">
        <v>25</v>
      </c>
      <c r="F698" s="2">
        <v>4</v>
      </c>
      <c r="G698" s="19">
        <v>0.16</v>
      </c>
      <c r="H698" s="19">
        <v>0.21</v>
      </c>
      <c r="I698" s="7">
        <v>28</v>
      </c>
      <c r="J698" s="7">
        <v>6</v>
      </c>
      <c r="K698" s="16">
        <f>IF(OR(ISBLANK(I698),ISBLANK(J698)),"",(J698/I698))</f>
        <v>0.21428571428571427</v>
      </c>
      <c r="L698" s="17" t="str">
        <f>IF(K698="","",IF(K698&gt;=H698,"Yes","No"))</f>
        <v>Yes</v>
      </c>
      <c r="M698" s="18">
        <f>IF(OR(ISBLANK(I698),ISBLANK(J698)),"",IF(L698="No", "TJ status removed",IF(K698&gt;0.34, K698 *1.15, K698+0.05)))</f>
        <v>0.26428571428571429</v>
      </c>
      <c r="N698" s="11">
        <v>17.73</v>
      </c>
      <c r="O698" s="11">
        <v>294.55</v>
      </c>
      <c r="P698" s="11">
        <v>8.67</v>
      </c>
      <c r="Q698" s="11">
        <v>971.5</v>
      </c>
      <c r="R698" s="2"/>
    </row>
    <row r="699" spans="1:18" ht="15.75" customHeight="1">
      <c r="A699" s="2">
        <v>10842</v>
      </c>
      <c r="B699" s="27" t="s">
        <v>1197</v>
      </c>
      <c r="C699" s="12" t="s">
        <v>1391</v>
      </c>
      <c r="D699" s="13" t="s">
        <v>1392</v>
      </c>
      <c r="E699" s="2">
        <v>683</v>
      </c>
      <c r="F699" s="2">
        <v>95</v>
      </c>
      <c r="G699" s="19">
        <v>0.14000000000000001</v>
      </c>
      <c r="H699" s="19">
        <v>0.22</v>
      </c>
      <c r="I699" s="7">
        <v>624</v>
      </c>
      <c r="J699" s="7">
        <v>88</v>
      </c>
      <c r="K699" s="16">
        <f>IF(OR(ISBLANK(I699),ISBLANK(J699)),"",(J699/I699))</f>
        <v>0.14102564102564102</v>
      </c>
      <c r="L699" s="17" t="str">
        <f>IF(K699="","",IF(K699&gt;=H699,"Yes","No"))</f>
        <v>No</v>
      </c>
      <c r="M699" s="18" t="str">
        <f>IF(OR(ISBLANK(I699),ISBLANK(J699)),"",IF(L699="No", "TJ status removed",IF(K699&gt;0.34, K699 *1.15, K699+0.05)))</f>
        <v>TJ status removed</v>
      </c>
      <c r="N699" s="11">
        <v>28.78</v>
      </c>
      <c r="O699" s="11">
        <v>409.41</v>
      </c>
      <c r="P699" s="11">
        <v>31.3</v>
      </c>
      <c r="Q699" s="11">
        <v>1411.76</v>
      </c>
      <c r="R699" s="2"/>
    </row>
    <row r="700" spans="1:18" ht="15.75" customHeight="1">
      <c r="A700" s="2">
        <v>10933</v>
      </c>
      <c r="B700" s="27" t="s">
        <v>1197</v>
      </c>
      <c r="C700" s="12" t="s">
        <v>1393</v>
      </c>
      <c r="D700" s="13" t="s">
        <v>1394</v>
      </c>
      <c r="E700" s="2">
        <v>64</v>
      </c>
      <c r="F700" s="2">
        <v>5</v>
      </c>
      <c r="G700" s="19">
        <v>0.08</v>
      </c>
      <c r="H700" s="19">
        <v>0.23</v>
      </c>
      <c r="I700" s="7">
        <v>36</v>
      </c>
      <c r="J700" s="7">
        <v>6</v>
      </c>
      <c r="K700" s="16">
        <f>IF(OR(ISBLANK(I700),ISBLANK(J700)),"",(J700/I700))</f>
        <v>0.16666666666666666</v>
      </c>
      <c r="L700" s="17" t="str">
        <f>IF(K700="","",IF(K700&gt;=H700,"Yes","No"))</f>
        <v>No</v>
      </c>
      <c r="M700" s="18" t="str">
        <f>IF(OR(ISBLANK(I700),ISBLANK(J700)),"",IF(L700="No", "TJ status removed",IF(K700&gt;0.34, K700 *1.15, K700+0.05)))</f>
        <v>TJ status removed</v>
      </c>
      <c r="N700" s="11">
        <v>16.63</v>
      </c>
      <c r="O700" s="11">
        <v>310</v>
      </c>
      <c r="P700" s="11">
        <v>12.5</v>
      </c>
      <c r="Q700" s="11">
        <v>1900</v>
      </c>
      <c r="R700" s="2"/>
    </row>
    <row r="701" spans="1:18" ht="15.75" customHeight="1">
      <c r="A701" s="2">
        <v>12108</v>
      </c>
      <c r="B701" s="27" t="s">
        <v>1197</v>
      </c>
      <c r="C701" s="12" t="s">
        <v>1395</v>
      </c>
      <c r="D701" s="13" t="s">
        <v>1396</v>
      </c>
      <c r="E701" s="2" t="s">
        <v>1397</v>
      </c>
      <c r="F701" s="2"/>
      <c r="G701" s="19">
        <v>0</v>
      </c>
      <c r="H701" s="23">
        <v>0.05</v>
      </c>
      <c r="I701" s="7">
        <v>16</v>
      </c>
      <c r="J701" s="7">
        <v>5</v>
      </c>
      <c r="K701" s="16">
        <f>IF(OR(ISBLANK(I701),ISBLANK(J701)),"",(J701/I701))</f>
        <v>0.3125</v>
      </c>
      <c r="L701" s="17" t="str">
        <f>IF(K701="","",IF(K701&gt;=H701,"Yes","No"))</f>
        <v>Yes</v>
      </c>
      <c r="M701" s="18">
        <f>IF(OR(ISBLANK(I701),ISBLANK(J701)),"",IF(L701="No", "TJ status removed",IF(K701&gt;0.34, K701 *1.15, K701+0.05)))</f>
        <v>0.36249999999999999</v>
      </c>
      <c r="N701" s="11">
        <v>0</v>
      </c>
      <c r="O701" s="11">
        <v>1412.91</v>
      </c>
      <c r="P701" s="11">
        <v>0</v>
      </c>
      <c r="Q701" s="11">
        <v>1875.8</v>
      </c>
      <c r="R701" s="2"/>
    </row>
    <row r="702" spans="1:18" ht="15.75" customHeight="1">
      <c r="A702" s="2">
        <v>40558</v>
      </c>
      <c r="B702" s="27" t="s">
        <v>1197</v>
      </c>
      <c r="C702" s="12" t="s">
        <v>1398</v>
      </c>
      <c r="D702" s="13" t="s">
        <v>1399</v>
      </c>
      <c r="E702" s="2">
        <v>173</v>
      </c>
      <c r="F702" s="2">
        <v>14</v>
      </c>
      <c r="G702" s="19">
        <v>0.08</v>
      </c>
      <c r="H702" s="19">
        <v>0.28999999999999998</v>
      </c>
      <c r="I702" s="7">
        <v>106</v>
      </c>
      <c r="J702" s="7">
        <v>16</v>
      </c>
      <c r="K702" s="16">
        <f>IF(OR(ISBLANK(I702),ISBLANK(J702)),"",(J702/I702))</f>
        <v>0.15094339622641509</v>
      </c>
      <c r="L702" s="17" t="str">
        <f>IF(K702="","",IF(K702&gt;=H702,"Yes","No"))</f>
        <v>No</v>
      </c>
      <c r="M702" s="18" t="str">
        <f>IF(OR(ISBLANK(I702),ISBLANK(J702)),"",IF(L702="No", "TJ status removed",IF(K702&gt;0.34, K702 *1.15, K702+0.05)))</f>
        <v>TJ status removed</v>
      </c>
      <c r="N702" s="11">
        <v>15.36</v>
      </c>
      <c r="O702" s="11">
        <v>359.84</v>
      </c>
      <c r="P702" s="11">
        <v>20.309999999999999</v>
      </c>
      <c r="Q702" s="11">
        <v>1770.81</v>
      </c>
      <c r="R702" s="2"/>
    </row>
    <row r="703" spans="1:18" ht="15.75" customHeight="1">
      <c r="A703" s="2">
        <v>153</v>
      </c>
      <c r="B703" s="27" t="s">
        <v>1197</v>
      </c>
      <c r="C703" s="12" t="s">
        <v>1400</v>
      </c>
      <c r="D703" s="13" t="s">
        <v>1401</v>
      </c>
      <c r="E703" s="2">
        <v>66</v>
      </c>
      <c r="F703" s="2">
        <v>21</v>
      </c>
      <c r="G703" s="19">
        <v>0.32</v>
      </c>
      <c r="H703" s="19">
        <v>0.38</v>
      </c>
      <c r="I703" s="7">
        <v>57</v>
      </c>
      <c r="J703" s="7">
        <v>17</v>
      </c>
      <c r="K703" s="16">
        <f>IF(OR(ISBLANK(I703),ISBLANK(J703)),"",(J703/I703))</f>
        <v>0.2982456140350877</v>
      </c>
      <c r="L703" s="17" t="str">
        <f>IF(K703="","",IF(K703&gt;=H703,"Yes","No"))</f>
        <v>No</v>
      </c>
      <c r="M703" s="18" t="str">
        <f>IF(OR(ISBLANK(I703),ISBLANK(J703)),"",IF(L703="No", "TJ status removed",IF(K703&gt;0.34, K703 *1.15, K703+0.05)))</f>
        <v>TJ status removed</v>
      </c>
      <c r="N703" s="11">
        <v>10.5</v>
      </c>
      <c r="O703" s="11">
        <v>313.95</v>
      </c>
      <c r="P703" s="11">
        <v>17.350000000000001</v>
      </c>
      <c r="Q703" s="11">
        <v>1490.12</v>
      </c>
      <c r="R703" s="2"/>
    </row>
    <row r="704" spans="1:18" ht="15.75" customHeight="1">
      <c r="A704" s="2">
        <v>226</v>
      </c>
      <c r="B704" s="27" t="s">
        <v>1197</v>
      </c>
      <c r="C704" s="12" t="s">
        <v>1402</v>
      </c>
      <c r="D704" s="13" t="s">
        <v>1403</v>
      </c>
      <c r="E704" s="2">
        <v>32</v>
      </c>
      <c r="F704" s="2">
        <v>4</v>
      </c>
      <c r="G704" s="19">
        <v>0.13</v>
      </c>
      <c r="H704" s="19">
        <v>0.44</v>
      </c>
      <c r="I704" s="7">
        <v>72</v>
      </c>
      <c r="J704" s="7">
        <v>10</v>
      </c>
      <c r="K704" s="16">
        <f>IF(OR(ISBLANK(I704),ISBLANK(J704)),"",(J704/I704))</f>
        <v>0.1388888888888889</v>
      </c>
      <c r="L704" s="17" t="str">
        <f>IF(K704="","",IF(K704&gt;=H704,"Yes","No"))</f>
        <v>No</v>
      </c>
      <c r="M704" s="18" t="str">
        <f>IF(OR(ISBLANK(I704),ISBLANK(J704)),"",IF(L704="No", "TJ status removed",IF(K704&gt;0.34, K704 *1.15, K704+0.05)))</f>
        <v>TJ status removed</v>
      </c>
      <c r="N704" s="11">
        <v>18.87</v>
      </c>
      <c r="O704" s="11">
        <v>526.34</v>
      </c>
      <c r="P704" s="11">
        <v>25.4</v>
      </c>
      <c r="Q704" s="11">
        <v>1954.6</v>
      </c>
      <c r="R704" s="2"/>
    </row>
    <row r="705" spans="1:18" ht="15.75" customHeight="1">
      <c r="A705" s="2">
        <v>216</v>
      </c>
      <c r="B705" s="27" t="s">
        <v>1197</v>
      </c>
      <c r="C705" s="12" t="s">
        <v>1404</v>
      </c>
      <c r="D705" s="13" t="s">
        <v>1405</v>
      </c>
      <c r="E705" s="2">
        <v>59</v>
      </c>
      <c r="F705" s="2">
        <v>7</v>
      </c>
      <c r="G705" s="19">
        <v>0.12</v>
      </c>
      <c r="H705" s="19">
        <v>0.18</v>
      </c>
      <c r="I705" s="7">
        <v>50</v>
      </c>
      <c r="J705" s="7">
        <v>7</v>
      </c>
      <c r="K705" s="16">
        <f>IF(OR(ISBLANK(I705),ISBLANK(J705)),"",(J705/I705))</f>
        <v>0.14000000000000001</v>
      </c>
      <c r="L705" s="17" t="str">
        <f>IF(K705="","",IF(K705&gt;=H705,"Yes","No"))</f>
        <v>No</v>
      </c>
      <c r="M705" s="18" t="str">
        <f>IF(OR(ISBLANK(I705),ISBLANK(J705)),"",IF(L705="No", "TJ status removed",IF(K705&gt;0.34, K705 *1.15, K705+0.05)))</f>
        <v>TJ status removed</v>
      </c>
      <c r="N705" s="11">
        <v>1.51</v>
      </c>
      <c r="O705" s="11">
        <v>113.37</v>
      </c>
      <c r="P705" s="11">
        <v>0</v>
      </c>
      <c r="Q705" s="11">
        <v>760.86</v>
      </c>
      <c r="R705" s="2"/>
    </row>
    <row r="706" spans="1:18" ht="15.75" customHeight="1">
      <c r="A706" s="2">
        <v>10013</v>
      </c>
      <c r="B706" s="27" t="s">
        <v>1197</v>
      </c>
      <c r="C706" s="12" t="s">
        <v>1406</v>
      </c>
      <c r="D706" s="13" t="s">
        <v>1407</v>
      </c>
      <c r="E706" s="2">
        <v>237</v>
      </c>
      <c r="F706" s="2">
        <v>5</v>
      </c>
      <c r="G706" s="19">
        <v>0.02</v>
      </c>
      <c r="H706" s="19">
        <v>0.13</v>
      </c>
      <c r="I706" s="7">
        <v>451</v>
      </c>
      <c r="J706" s="7">
        <v>21</v>
      </c>
      <c r="K706" s="16">
        <f>IF(OR(ISBLANK(I706),ISBLANK(J706)),"",(J706/I706))</f>
        <v>4.6563192904656318E-2</v>
      </c>
      <c r="L706" s="17" t="str">
        <f>IF(K706="","",IF(K706&gt;=H706,"Yes","No"))</f>
        <v>No</v>
      </c>
      <c r="M706" s="18" t="str">
        <f>IF(OR(ISBLANK(I706),ISBLANK(J706)),"",IF(L706="No", "TJ status removed",IF(K706&gt;0.34, K706 *1.15, K706+0.05)))</f>
        <v>TJ status removed</v>
      </c>
      <c r="N706" s="11">
        <v>27.03</v>
      </c>
      <c r="O706" s="11">
        <v>334.57</v>
      </c>
      <c r="P706" s="11">
        <v>84.24</v>
      </c>
      <c r="Q706" s="11">
        <v>1629.9</v>
      </c>
      <c r="R706" s="2"/>
    </row>
    <row r="707" spans="1:18" ht="15.75" customHeight="1">
      <c r="A707" s="2">
        <v>181</v>
      </c>
      <c r="B707" s="27" t="s">
        <v>1197</v>
      </c>
      <c r="C707" s="12" t="s">
        <v>1408</v>
      </c>
      <c r="D707" s="13" t="s">
        <v>1409</v>
      </c>
      <c r="E707" s="2">
        <v>44</v>
      </c>
      <c r="F707" s="2">
        <v>7</v>
      </c>
      <c r="G707" s="19">
        <v>0.16</v>
      </c>
      <c r="H707" s="19">
        <v>0.36</v>
      </c>
      <c r="I707" s="7">
        <v>35</v>
      </c>
      <c r="J707" s="7">
        <v>7</v>
      </c>
      <c r="K707" s="16">
        <f>IF(OR(ISBLANK(I707),ISBLANK(J707)),"",(J707/I707))</f>
        <v>0.2</v>
      </c>
      <c r="L707" s="17" t="str">
        <f>IF(K707="","",IF(K707&gt;=H707,"Yes","No"))</f>
        <v>No</v>
      </c>
      <c r="M707" s="18" t="str">
        <f>IF(OR(ISBLANK(I707),ISBLANK(J707)),"",IF(L707="No", "TJ status removed",IF(K707&gt;0.34, K707 *1.15, K707+0.05)))</f>
        <v>TJ status removed</v>
      </c>
      <c r="N707" s="11">
        <v>0</v>
      </c>
      <c r="O707" s="11">
        <v>117.68</v>
      </c>
      <c r="P707" s="11">
        <v>5.43</v>
      </c>
      <c r="Q707" s="11">
        <v>1009</v>
      </c>
      <c r="R707" s="2"/>
    </row>
    <row r="708" spans="1:18" ht="15.75" customHeight="1">
      <c r="A708" s="2">
        <v>41397</v>
      </c>
      <c r="B708" s="27" t="s">
        <v>1197</v>
      </c>
      <c r="C708" s="12" t="s">
        <v>1410</v>
      </c>
      <c r="D708" s="13" t="s">
        <v>1411</v>
      </c>
      <c r="E708" s="2">
        <v>138</v>
      </c>
      <c r="F708" s="2">
        <v>24</v>
      </c>
      <c r="G708" s="19">
        <v>0.17</v>
      </c>
      <c r="H708" s="19">
        <v>0.3</v>
      </c>
      <c r="I708" s="7">
        <v>93</v>
      </c>
      <c r="J708" s="7">
        <v>13</v>
      </c>
      <c r="K708" s="16">
        <f>IF(OR(ISBLANK(I708),ISBLANK(J708)),"",(J708/I708))</f>
        <v>0.13978494623655913</v>
      </c>
      <c r="L708" s="17" t="str">
        <f>IF(K708="","",IF(K708&gt;=H708,"Yes","No"))</f>
        <v>No</v>
      </c>
      <c r="M708" s="18" t="str">
        <f>IF(OR(ISBLANK(I708),ISBLANK(J708)),"",IF(L708="No", "TJ status removed",IF(K708&gt;0.34, K708 *1.15, K708+0.05)))</f>
        <v>TJ status removed</v>
      </c>
      <c r="N708" s="11">
        <v>25.26</v>
      </c>
      <c r="O708" s="11">
        <v>308.39999999999998</v>
      </c>
      <c r="P708" s="11">
        <v>18.77</v>
      </c>
      <c r="Q708" s="11">
        <v>1448.15</v>
      </c>
      <c r="R708" s="2"/>
    </row>
    <row r="709" spans="1:18" ht="15.75" customHeight="1">
      <c r="A709" s="2">
        <v>723</v>
      </c>
      <c r="B709" s="27" t="s">
        <v>1197</v>
      </c>
      <c r="C709" s="12" t="s">
        <v>1412</v>
      </c>
      <c r="D709" s="13" t="s">
        <v>1413</v>
      </c>
      <c r="E709" s="2">
        <v>43</v>
      </c>
      <c r="F709" s="2">
        <v>2</v>
      </c>
      <c r="G709" s="19">
        <v>0.05</v>
      </c>
      <c r="H709" s="19">
        <v>0.13</v>
      </c>
      <c r="I709" s="7">
        <v>29</v>
      </c>
      <c r="J709" s="7">
        <v>5</v>
      </c>
      <c r="K709" s="16">
        <f>IF(OR(ISBLANK(I709),ISBLANK(J709)),"",(J709/I709))</f>
        <v>0.17241379310344829</v>
      </c>
      <c r="L709" s="17" t="str">
        <f>IF(K709="","",IF(K709&gt;=H709,"Yes","No"))</f>
        <v>Yes</v>
      </c>
      <c r="M709" s="18">
        <f>IF(OR(ISBLANK(I709),ISBLANK(J709)),"",IF(L709="No", "TJ status removed",IF(K709&gt;0.34, K709 *1.15, K709+0.05)))</f>
        <v>0.22241379310344828</v>
      </c>
      <c r="N709" s="11">
        <v>3.92</v>
      </c>
      <c r="O709" s="11">
        <v>269.83</v>
      </c>
      <c r="P709" s="11">
        <v>17.399999999999999</v>
      </c>
      <c r="Q709" s="11">
        <v>1597.2</v>
      </c>
      <c r="R709" s="2"/>
    </row>
    <row r="710" spans="1:18" ht="15.75" customHeight="1">
      <c r="A710" s="2">
        <v>605</v>
      </c>
      <c r="B710" s="27" t="s">
        <v>1197</v>
      </c>
      <c r="C710" s="12" t="s">
        <v>1414</v>
      </c>
      <c r="D710" s="13" t="s">
        <v>1415</v>
      </c>
      <c r="E710" s="2">
        <v>57</v>
      </c>
      <c r="F710" s="2">
        <v>9</v>
      </c>
      <c r="G710" s="19">
        <v>0.16</v>
      </c>
      <c r="H710" s="19">
        <v>0.32</v>
      </c>
      <c r="I710" s="7">
        <v>61</v>
      </c>
      <c r="J710" s="7">
        <v>13</v>
      </c>
      <c r="K710" s="16">
        <f>IF(OR(ISBLANK(I710),ISBLANK(J710)),"",(J710/I710))</f>
        <v>0.21311475409836064</v>
      </c>
      <c r="L710" s="17" t="str">
        <f>IF(K710="","",IF(K710&gt;=H710,"Yes","No"))</f>
        <v>No</v>
      </c>
      <c r="M710" s="18" t="str">
        <f>IF(OR(ISBLANK(I710),ISBLANK(J710)),"",IF(L710="No", "TJ status removed",IF(K710&gt;0.34, K710 *1.15, K710+0.05)))</f>
        <v>TJ status removed</v>
      </c>
      <c r="N710" s="11">
        <v>11.96</v>
      </c>
      <c r="O710" s="11">
        <v>259.88</v>
      </c>
      <c r="P710" s="11">
        <v>11.38</v>
      </c>
      <c r="Q710" s="11">
        <v>1491</v>
      </c>
      <c r="R710" s="2"/>
    </row>
    <row r="711" spans="1:18" ht="15.75" customHeight="1">
      <c r="A711" s="2">
        <v>41433</v>
      </c>
      <c r="B711" s="27" t="s">
        <v>1197</v>
      </c>
      <c r="C711" s="12" t="s">
        <v>1416</v>
      </c>
      <c r="D711" s="13" t="s">
        <v>1417</v>
      </c>
      <c r="E711" s="2">
        <v>829</v>
      </c>
      <c r="F711" s="2">
        <v>48</v>
      </c>
      <c r="G711" s="19">
        <v>0.06</v>
      </c>
      <c r="H711" s="19">
        <v>0.15</v>
      </c>
      <c r="I711" s="7">
        <v>1474</v>
      </c>
      <c r="J711" s="7">
        <v>93</v>
      </c>
      <c r="K711" s="16">
        <f>IF(OR(ISBLANK(I711),ISBLANK(J711)),"",(J711/I711))</f>
        <v>6.3093622795115337E-2</v>
      </c>
      <c r="L711" s="17" t="str">
        <f>IF(K711="","",IF(K711&gt;=H711,"Yes","No"))</f>
        <v>No</v>
      </c>
      <c r="M711" s="18" t="str">
        <f>IF(OR(ISBLANK(I711),ISBLANK(J711)),"",IF(L711="No", "TJ status removed",IF(K711&gt;0.34, K711 *1.15, K711+0.05)))</f>
        <v>TJ status removed</v>
      </c>
      <c r="N711" s="11">
        <v>29.02</v>
      </c>
      <c r="O711" s="11">
        <v>369.88</v>
      </c>
      <c r="P711" s="11">
        <v>21.84</v>
      </c>
      <c r="Q711" s="11">
        <v>1166.1300000000001</v>
      </c>
      <c r="R711" s="2"/>
    </row>
    <row r="712" spans="1:18" ht="15.75" customHeight="1">
      <c r="A712" s="2">
        <v>10508</v>
      </c>
      <c r="B712" s="27" t="s">
        <v>1197</v>
      </c>
      <c r="C712" s="12" t="s">
        <v>1418</v>
      </c>
      <c r="D712" s="13" t="s">
        <v>1419</v>
      </c>
      <c r="E712" s="2">
        <v>113</v>
      </c>
      <c r="F712" s="2">
        <v>25</v>
      </c>
      <c r="G712" s="19">
        <v>0.22</v>
      </c>
      <c r="H712" s="19">
        <v>0.28000000000000003</v>
      </c>
      <c r="I712" s="7">
        <v>56</v>
      </c>
      <c r="J712" s="7">
        <v>5</v>
      </c>
      <c r="K712" s="16">
        <f>IF(OR(ISBLANK(I712),ISBLANK(J712)),"",(J712/I712))</f>
        <v>8.9285714285714288E-2</v>
      </c>
      <c r="L712" s="17" t="str">
        <f>IF(K712="","",IF(K712&gt;=H712,"Yes","No"))</f>
        <v>No</v>
      </c>
      <c r="M712" s="18" t="str">
        <f>IF(OR(ISBLANK(I712),ISBLANK(J712)),"",IF(L712="No", "TJ status removed",IF(K712&gt;0.34, K712 *1.15, K712+0.05)))</f>
        <v>TJ status removed</v>
      </c>
      <c r="N712" s="11">
        <v>7.73</v>
      </c>
      <c r="O712" s="11">
        <v>183.39</v>
      </c>
      <c r="P712" s="11">
        <v>17.399999999999999</v>
      </c>
      <c r="Q712" s="11">
        <v>1291.2</v>
      </c>
      <c r="R712" s="2"/>
    </row>
    <row r="713" spans="1:18" ht="15.75" customHeight="1">
      <c r="A713" s="2">
        <v>12526</v>
      </c>
      <c r="B713" s="27" t="s">
        <v>1197</v>
      </c>
      <c r="C713" s="12" t="s">
        <v>1420</v>
      </c>
      <c r="D713" s="13" t="s">
        <v>1421</v>
      </c>
      <c r="E713" s="2">
        <v>82</v>
      </c>
      <c r="F713" s="2">
        <v>18</v>
      </c>
      <c r="G713" s="19">
        <v>0.22</v>
      </c>
      <c r="H713" s="19">
        <v>0.37</v>
      </c>
      <c r="I713" s="7">
        <v>103</v>
      </c>
      <c r="J713" s="7">
        <v>30</v>
      </c>
      <c r="K713" s="16">
        <f>IF(OR(ISBLANK(I713),ISBLANK(J713)),"",(J713/I713))</f>
        <v>0.29126213592233008</v>
      </c>
      <c r="L713" s="17" t="str">
        <f>IF(K713="","",IF(K713&gt;=H713,"Yes","No"))</f>
        <v>No</v>
      </c>
      <c r="M713" s="18" t="str">
        <f>IF(OR(ISBLANK(I713),ISBLANK(J713)),"",IF(L713="No", "TJ status removed",IF(K713&gt;0.34, K713 *1.15, K713+0.05)))</f>
        <v>TJ status removed</v>
      </c>
      <c r="N713" s="11">
        <v>10.38</v>
      </c>
      <c r="O713" s="11">
        <v>254.6</v>
      </c>
      <c r="P713" s="11">
        <v>12.37</v>
      </c>
      <c r="Q713" s="11">
        <v>1016.77</v>
      </c>
      <c r="R713" s="2"/>
    </row>
    <row r="714" spans="1:18" ht="15.75" customHeight="1">
      <c r="A714" s="2">
        <v>40865</v>
      </c>
      <c r="B714" s="27" t="s">
        <v>1197</v>
      </c>
      <c r="C714" s="12" t="s">
        <v>1422</v>
      </c>
      <c r="D714" s="13" t="s">
        <v>1423</v>
      </c>
      <c r="E714" s="2">
        <v>43</v>
      </c>
      <c r="F714" s="2">
        <v>15</v>
      </c>
      <c r="G714" s="19">
        <v>0.35</v>
      </c>
      <c r="H714" s="19">
        <v>0.4</v>
      </c>
      <c r="I714" s="7">
        <v>41</v>
      </c>
      <c r="J714" s="7">
        <v>9</v>
      </c>
      <c r="K714" s="16">
        <f>IF(OR(ISBLANK(I714),ISBLANK(J714)),"",(J714/I714))</f>
        <v>0.21951219512195122</v>
      </c>
      <c r="L714" s="17" t="str">
        <f>IF(K714="","",IF(K714&gt;=H714,"Yes","No"))</f>
        <v>No</v>
      </c>
      <c r="M714" s="18" t="str">
        <f>IF(OR(ISBLANK(I714),ISBLANK(J714)),"",IF(L714="No", "TJ status removed",IF(K714&gt;0.34, K714 *1.15, K714+0.05)))</f>
        <v>TJ status removed</v>
      </c>
      <c r="N714" s="11">
        <v>3.87</v>
      </c>
      <c r="O714" s="11">
        <v>54.47</v>
      </c>
      <c r="P714" s="11">
        <v>2.33</v>
      </c>
      <c r="Q714" s="11">
        <v>148.56</v>
      </c>
      <c r="R714" s="2"/>
    </row>
    <row r="715" spans="1:18" ht="15.75" customHeight="1">
      <c r="A715" s="2">
        <v>11633</v>
      </c>
      <c r="B715" s="27" t="s">
        <v>1197</v>
      </c>
      <c r="C715" s="12" t="s">
        <v>1424</v>
      </c>
      <c r="D715" s="13" t="s">
        <v>1425</v>
      </c>
      <c r="E715" s="2">
        <v>487</v>
      </c>
      <c r="F715" s="2">
        <v>77</v>
      </c>
      <c r="G715" s="19">
        <v>0.16</v>
      </c>
      <c r="H715" s="19">
        <v>0.23</v>
      </c>
      <c r="I715" s="7">
        <v>469</v>
      </c>
      <c r="J715" s="7">
        <v>76</v>
      </c>
      <c r="K715" s="16">
        <f>IF(OR(ISBLANK(I715),ISBLANK(J715)),"",(J715/I715))</f>
        <v>0.16204690831556504</v>
      </c>
      <c r="L715" s="17" t="str">
        <f>IF(K715="","",IF(K715&gt;=H715,"Yes","No"))</f>
        <v>No</v>
      </c>
      <c r="M715" s="18" t="str">
        <f>IF(OR(ISBLANK(I715),ISBLANK(J715)),"",IF(L715="No", "TJ status removed",IF(K715&gt;0.34, K715 *1.15, K715+0.05)))</f>
        <v>TJ status removed</v>
      </c>
      <c r="N715" s="11">
        <v>27.65</v>
      </c>
      <c r="O715" s="11">
        <v>558.14</v>
      </c>
      <c r="P715" s="11">
        <v>35.14</v>
      </c>
      <c r="Q715" s="11">
        <v>1668.92</v>
      </c>
      <c r="R715" s="43" t="s">
        <v>1426</v>
      </c>
    </row>
    <row r="716" spans="1:18" ht="15.75" customHeight="1">
      <c r="A716" s="2">
        <v>10015</v>
      </c>
      <c r="B716" s="27" t="s">
        <v>1197</v>
      </c>
      <c r="C716" s="12" t="s">
        <v>1427</v>
      </c>
      <c r="D716" s="13" t="s">
        <v>1428</v>
      </c>
      <c r="E716" s="2">
        <v>459</v>
      </c>
      <c r="F716" s="2">
        <v>21</v>
      </c>
      <c r="G716" s="19">
        <v>0.05</v>
      </c>
      <c r="H716" s="19">
        <v>0.13</v>
      </c>
      <c r="I716" s="7">
        <v>449</v>
      </c>
      <c r="J716" s="7">
        <v>21</v>
      </c>
      <c r="K716" s="16">
        <f>IF(OR(ISBLANK(I716),ISBLANK(J716)),"",(J716/I716))</f>
        <v>4.6770601336302897E-2</v>
      </c>
      <c r="L716" s="17" t="str">
        <f>IF(K716="","",IF(K716&gt;=H716,"Yes","No"))</f>
        <v>No</v>
      </c>
      <c r="M716" s="18" t="str">
        <f>IF(OR(ISBLANK(I716),ISBLANK(J716)),"",IF(L716="No", "TJ status removed",IF(K716&gt;0.34, K716 *1.15, K716+0.05)))</f>
        <v>TJ status removed</v>
      </c>
      <c r="N716" s="11">
        <v>21.83</v>
      </c>
      <c r="O716" s="11">
        <v>242.02</v>
      </c>
      <c r="P716" s="11">
        <v>18.809999999999999</v>
      </c>
      <c r="Q716" s="11">
        <v>802.86</v>
      </c>
      <c r="R716" s="2"/>
    </row>
    <row r="717" spans="1:18" ht="15.75" customHeight="1">
      <c r="A717" s="2">
        <v>268</v>
      </c>
      <c r="B717" s="27" t="s">
        <v>1197</v>
      </c>
      <c r="C717" s="12" t="s">
        <v>1429</v>
      </c>
      <c r="D717" s="13" t="s">
        <v>1430</v>
      </c>
      <c r="E717" s="2">
        <v>997</v>
      </c>
      <c r="F717" s="2">
        <v>35</v>
      </c>
      <c r="G717" s="19">
        <v>0.04</v>
      </c>
      <c r="H717" s="19">
        <v>0.14000000000000001</v>
      </c>
      <c r="I717" s="7">
        <v>1090</v>
      </c>
      <c r="J717" s="7">
        <v>57</v>
      </c>
      <c r="K717" s="16">
        <f>IF(OR(ISBLANK(I717),ISBLANK(J717)),"",(J717/I717))</f>
        <v>5.2293577981651379E-2</v>
      </c>
      <c r="L717" s="17" t="str">
        <f>IF(K717="","",IF(K717&gt;=H717,"Yes","No"))</f>
        <v>No</v>
      </c>
      <c r="M717" s="18" t="str">
        <f>IF(OR(ISBLANK(I717),ISBLANK(J717)),"",IF(L717="No", "TJ status removed",IF(K717&gt;0.34, K717 *1.15, K717+0.05)))</f>
        <v>TJ status removed</v>
      </c>
      <c r="N717" s="11">
        <v>24.65</v>
      </c>
      <c r="O717" s="11">
        <v>214.8</v>
      </c>
      <c r="P717" s="11">
        <v>16.809999999999999</v>
      </c>
      <c r="Q717" s="11">
        <v>821.98</v>
      </c>
      <c r="R717" s="2"/>
    </row>
    <row r="718" spans="1:18" ht="15.75" customHeight="1">
      <c r="A718" s="2">
        <v>41549</v>
      </c>
      <c r="B718" s="27" t="s">
        <v>1197</v>
      </c>
      <c r="C718" s="12" t="s">
        <v>1431</v>
      </c>
      <c r="D718" s="13" t="s">
        <v>1432</v>
      </c>
      <c r="E718" s="2">
        <v>173</v>
      </c>
      <c r="F718" s="2">
        <v>24</v>
      </c>
      <c r="G718" s="19">
        <v>0.14000000000000001</v>
      </c>
      <c r="H718" s="19">
        <v>0.27</v>
      </c>
      <c r="I718" s="7">
        <v>222</v>
      </c>
      <c r="J718" s="7">
        <v>40</v>
      </c>
      <c r="K718" s="16">
        <f>IF(OR(ISBLANK(I718),ISBLANK(J718)),"",(J718/I718))</f>
        <v>0.18018018018018017</v>
      </c>
      <c r="L718" s="17" t="str">
        <f>IF(K718="","",IF(K718&gt;=H718,"Yes","No"))</f>
        <v>No</v>
      </c>
      <c r="M718" s="18" t="str">
        <f>IF(OR(ISBLANK(I718),ISBLANK(J718)),"",IF(L718="No", "TJ status removed",IF(K718&gt;0.34, K718 *1.15, K718+0.05)))</f>
        <v>TJ status removed</v>
      </c>
      <c r="N718" s="11">
        <v>23.66</v>
      </c>
      <c r="O718" s="11">
        <v>240.71</v>
      </c>
      <c r="P718" s="11">
        <v>42.88</v>
      </c>
      <c r="Q718" s="11">
        <v>1479.12</v>
      </c>
      <c r="R718" s="2"/>
    </row>
    <row r="719" spans="1:18" ht="15.75" customHeight="1">
      <c r="A719" s="2">
        <v>10711</v>
      </c>
      <c r="B719" s="27" t="s">
        <v>1197</v>
      </c>
      <c r="C719" s="12" t="s">
        <v>1433</v>
      </c>
      <c r="D719" s="13" t="s">
        <v>1434</v>
      </c>
      <c r="E719" s="2">
        <v>29</v>
      </c>
      <c r="F719" s="2">
        <v>8</v>
      </c>
      <c r="G719" s="19">
        <v>0.28000000000000003</v>
      </c>
      <c r="H719" s="19">
        <v>0.39</v>
      </c>
      <c r="I719" s="7">
        <v>27</v>
      </c>
      <c r="J719" s="7">
        <v>4</v>
      </c>
      <c r="K719" s="16">
        <f>IF(OR(ISBLANK(I719),ISBLANK(J719)),"",(J719/I719))</f>
        <v>0.14814814814814814</v>
      </c>
      <c r="L719" s="17" t="str">
        <f>IF(K719="","",IF(K719&gt;=H719,"Yes","No"))</f>
        <v>No</v>
      </c>
      <c r="M719" s="18" t="str">
        <f>IF(OR(ISBLANK(I719),ISBLANK(J719)),"",IF(L719="No", "TJ status removed",IF(K719&gt;0.34, K719 *1.15, K719+0.05)))</f>
        <v>TJ status removed</v>
      </c>
      <c r="N719" s="11">
        <v>20.78</v>
      </c>
      <c r="O719" s="11">
        <v>571</v>
      </c>
      <c r="P719" s="11">
        <v>7.75</v>
      </c>
      <c r="Q719" s="11">
        <v>1766.75</v>
      </c>
      <c r="R719" s="2"/>
    </row>
    <row r="720" spans="1:18" ht="15.75" customHeight="1">
      <c r="A720" s="2">
        <v>10388</v>
      </c>
      <c r="B720" s="27" t="s">
        <v>1197</v>
      </c>
      <c r="C720" s="12" t="s">
        <v>1435</v>
      </c>
      <c r="D720" s="13" t="s">
        <v>1436</v>
      </c>
      <c r="E720" s="2">
        <v>101</v>
      </c>
      <c r="F720" s="2">
        <v>33</v>
      </c>
      <c r="G720" s="19">
        <v>0.33</v>
      </c>
      <c r="H720" s="19">
        <v>0.38</v>
      </c>
      <c r="I720" s="7">
        <v>101</v>
      </c>
      <c r="J720" s="7">
        <v>31</v>
      </c>
      <c r="K720" s="16">
        <f>IF(OR(ISBLANK(I720),ISBLANK(J720)),"",(J720/I720))</f>
        <v>0.30693069306930693</v>
      </c>
      <c r="L720" s="17" t="str">
        <f>IF(K720="","",IF(K720&gt;=H720,"Yes","No"))</f>
        <v>No</v>
      </c>
      <c r="M720" s="18" t="str">
        <f>IF(OR(ISBLANK(I720),ISBLANK(J720)),"",IF(L720="No", "TJ status removed",IF(K720&gt;0.34, K720 *1.15, K720+0.05)))</f>
        <v>TJ status removed</v>
      </c>
      <c r="N720" s="11">
        <v>19.59</v>
      </c>
      <c r="O720" s="11">
        <v>814.79</v>
      </c>
      <c r="P720" s="11">
        <v>24.45</v>
      </c>
      <c r="Q720" s="11">
        <v>1460.87</v>
      </c>
      <c r="R720" s="2"/>
    </row>
    <row r="721" spans="1:18" ht="15.75" customHeight="1">
      <c r="A721" s="2">
        <v>11149</v>
      </c>
      <c r="B721" s="27" t="s">
        <v>1197</v>
      </c>
      <c r="C721" s="12" t="s">
        <v>1437</v>
      </c>
      <c r="D721" s="13" t="s">
        <v>1438</v>
      </c>
      <c r="E721" s="2">
        <v>54</v>
      </c>
      <c r="F721" s="2">
        <v>21</v>
      </c>
      <c r="G721" s="19">
        <v>0.39</v>
      </c>
      <c r="H721" s="19">
        <v>0.45</v>
      </c>
      <c r="I721" s="7">
        <v>67</v>
      </c>
      <c r="J721" s="7">
        <v>21</v>
      </c>
      <c r="K721" s="16">
        <f>IF(OR(ISBLANK(I721),ISBLANK(J721)),"",(J721/I721))</f>
        <v>0.31343283582089554</v>
      </c>
      <c r="L721" s="17" t="str">
        <f>IF(K721="","",IF(K721&gt;=H721,"Yes","No"))</f>
        <v>No</v>
      </c>
      <c r="M721" s="18" t="str">
        <f>IF(OR(ISBLANK(I721),ISBLANK(J721)),"",IF(L721="No", "TJ status removed",IF(K721&gt;0.34, K721 *1.15, K721+0.05)))</f>
        <v>TJ status removed</v>
      </c>
      <c r="N721" s="11">
        <v>14.63</v>
      </c>
      <c r="O721" s="11">
        <v>449.17</v>
      </c>
      <c r="P721" s="11">
        <v>7.71</v>
      </c>
      <c r="Q721" s="11">
        <v>1288.43</v>
      </c>
      <c r="R721" s="2"/>
    </row>
    <row r="722" spans="1:18" ht="15.75" customHeight="1">
      <c r="A722" s="2">
        <v>10801</v>
      </c>
      <c r="B722" s="27" t="s">
        <v>1197</v>
      </c>
      <c r="C722" s="12" t="s">
        <v>1439</v>
      </c>
      <c r="D722" s="13" t="s">
        <v>1440</v>
      </c>
      <c r="E722" s="2">
        <v>165</v>
      </c>
      <c r="F722" s="2">
        <v>11</v>
      </c>
      <c r="G722" s="19">
        <v>7.0000000000000007E-2</v>
      </c>
      <c r="H722" s="19">
        <v>0.14000000000000001</v>
      </c>
      <c r="I722" s="7">
        <v>209</v>
      </c>
      <c r="J722" s="7">
        <v>18</v>
      </c>
      <c r="K722" s="16">
        <f>IF(OR(ISBLANK(I722),ISBLANK(J722)),"",(J722/I722))</f>
        <v>8.6124401913875603E-2</v>
      </c>
      <c r="L722" s="17" t="str">
        <f>IF(K722="","",IF(K722&gt;=H722,"Yes","No"))</f>
        <v>No</v>
      </c>
      <c r="M722" s="18" t="str">
        <f>IF(OR(ISBLANK(I722),ISBLANK(J722)),"",IF(L722="No", "TJ status removed",IF(K722&gt;0.34, K722 *1.15, K722+0.05)))</f>
        <v>TJ status removed</v>
      </c>
      <c r="N722" s="11">
        <v>14.76</v>
      </c>
      <c r="O722" s="11">
        <v>256.51</v>
      </c>
      <c r="P722" s="11">
        <v>28.72</v>
      </c>
      <c r="Q722" s="11">
        <v>1142.83</v>
      </c>
      <c r="R722" s="2"/>
    </row>
    <row r="723" spans="1:18" ht="15.75" customHeight="1">
      <c r="A723" s="2">
        <v>41564</v>
      </c>
      <c r="B723" s="27" t="s">
        <v>1197</v>
      </c>
      <c r="C723" s="12" t="s">
        <v>1441</v>
      </c>
      <c r="D723" s="13" t="s">
        <v>1442</v>
      </c>
      <c r="E723" s="2">
        <v>98</v>
      </c>
      <c r="F723" s="2">
        <v>13</v>
      </c>
      <c r="G723" s="19">
        <v>0.13</v>
      </c>
      <c r="H723" s="19">
        <v>0.31</v>
      </c>
      <c r="I723" s="7">
        <v>62</v>
      </c>
      <c r="J723" s="7">
        <v>2</v>
      </c>
      <c r="K723" s="16">
        <f>IF(OR(ISBLANK(I723),ISBLANK(J723)),"",(J723/I723))</f>
        <v>3.2258064516129031E-2</v>
      </c>
      <c r="L723" s="17" t="str">
        <f>IF(K723="","",IF(K723&gt;=H723,"Yes","No"))</f>
        <v>No</v>
      </c>
      <c r="M723" s="18" t="str">
        <f>IF(OR(ISBLANK(I723),ISBLANK(J723)),"",IF(L723="No", "TJ status removed",IF(K723&gt;0.34, K723 *1.15, K723+0.05)))</f>
        <v>TJ status removed</v>
      </c>
      <c r="N723" s="11">
        <v>27.88</v>
      </c>
      <c r="O723" s="11">
        <v>304.18</v>
      </c>
      <c r="P723" s="11">
        <v>17.5</v>
      </c>
      <c r="Q723" s="11">
        <v>1655.5</v>
      </c>
      <c r="R723" s="2"/>
    </row>
    <row r="724" spans="1:18" ht="15.75" customHeight="1">
      <c r="A724" s="2">
        <v>11682</v>
      </c>
      <c r="B724" s="27" t="s">
        <v>1197</v>
      </c>
      <c r="C724" s="12" t="s">
        <v>1443</v>
      </c>
      <c r="D724" s="13" t="s">
        <v>1444</v>
      </c>
      <c r="E724" s="2">
        <v>9</v>
      </c>
      <c r="F724" s="2">
        <v>4</v>
      </c>
      <c r="G724" s="19">
        <v>0.44</v>
      </c>
      <c r="H724" s="19">
        <v>0.51</v>
      </c>
      <c r="I724" s="7">
        <v>9</v>
      </c>
      <c r="J724" s="7">
        <v>3</v>
      </c>
      <c r="K724" s="16">
        <f>IF(OR(ISBLANK(I724),ISBLANK(J724)),"",(J724/I724))</f>
        <v>0.33333333333333331</v>
      </c>
      <c r="L724" s="17" t="str">
        <f>IF(K724="","",IF(K724&gt;=H724,"Yes","No"))</f>
        <v>No</v>
      </c>
      <c r="M724" s="18" t="str">
        <f>IF(OR(ISBLANK(I724),ISBLANK(J724)),"",IF(L724="No", "TJ status removed",IF(K724&gt;0.34, K724 *1.15, K724+0.05)))</f>
        <v>TJ status removed</v>
      </c>
      <c r="N724" s="11">
        <v>7.33</v>
      </c>
      <c r="O724" s="11">
        <v>252</v>
      </c>
      <c r="P724" s="11">
        <v>13.67</v>
      </c>
      <c r="Q724" s="11">
        <v>1166.67</v>
      </c>
      <c r="R724" s="2"/>
    </row>
    <row r="725" spans="1:18" ht="15.75" customHeight="1">
      <c r="A725" s="2">
        <v>42448</v>
      </c>
      <c r="B725" s="27" t="s">
        <v>1197</v>
      </c>
      <c r="C725" s="12" t="s">
        <v>1445</v>
      </c>
      <c r="D725" s="13" t="s">
        <v>1446</v>
      </c>
      <c r="E725" s="2">
        <v>79</v>
      </c>
      <c r="F725" s="2">
        <v>16</v>
      </c>
      <c r="G725" s="19">
        <v>0.2</v>
      </c>
      <c r="H725" s="19">
        <v>0.28999999999999998</v>
      </c>
      <c r="I725" s="7">
        <v>77</v>
      </c>
      <c r="J725" s="7">
        <v>18</v>
      </c>
      <c r="K725" s="16">
        <f>IF(OR(ISBLANK(I725),ISBLANK(J725)),"",(J725/I725))</f>
        <v>0.23376623376623376</v>
      </c>
      <c r="L725" s="17" t="str">
        <f>IF(K725="","",IF(K725&gt;=H725,"Yes","No"))</f>
        <v>No</v>
      </c>
      <c r="M725" s="18" t="str">
        <f>IF(OR(ISBLANK(I725),ISBLANK(J725)),"",IF(L725="No", "TJ status removed",IF(K725&gt;0.34, K725 *1.15, K725+0.05)))</f>
        <v>TJ status removed</v>
      </c>
      <c r="N725" s="11">
        <v>5.07</v>
      </c>
      <c r="O725" s="11">
        <v>268.98</v>
      </c>
      <c r="P725" s="11">
        <v>5.94</v>
      </c>
      <c r="Q725" s="11">
        <v>1224.83</v>
      </c>
      <c r="R725" s="2"/>
    </row>
    <row r="726" spans="1:18" ht="15.75" customHeight="1">
      <c r="A726" s="2">
        <v>40653</v>
      </c>
      <c r="B726" s="27" t="s">
        <v>1197</v>
      </c>
      <c r="C726" s="12" t="s">
        <v>1447</v>
      </c>
      <c r="D726" s="13" t="s">
        <v>1448</v>
      </c>
      <c r="E726" s="2">
        <v>1191</v>
      </c>
      <c r="F726" s="2">
        <v>21</v>
      </c>
      <c r="G726" s="19">
        <v>0.02</v>
      </c>
      <c r="H726" s="19">
        <v>0.11</v>
      </c>
      <c r="I726" s="7">
        <v>1108</v>
      </c>
      <c r="J726" s="7">
        <v>39</v>
      </c>
      <c r="K726" s="16">
        <f>IF(OR(ISBLANK(I726),ISBLANK(J726)),"",(J726/I726))</f>
        <v>3.5198555956678701E-2</v>
      </c>
      <c r="L726" s="17" t="str">
        <f>IF(K726="","",IF(K726&gt;=H726,"Yes","No"))</f>
        <v>No</v>
      </c>
      <c r="M726" s="18" t="str">
        <f>IF(OR(ISBLANK(I726),ISBLANK(J726)),"",IF(L726="No", "TJ status removed",IF(K726&gt;0.34, K726 *1.15, K726+0.05)))</f>
        <v>TJ status removed</v>
      </c>
      <c r="N726" s="11">
        <v>20.37</v>
      </c>
      <c r="O726" s="11">
        <v>245.77</v>
      </c>
      <c r="P726" s="11">
        <v>21.77</v>
      </c>
      <c r="Q726" s="11">
        <v>995.51</v>
      </c>
      <c r="R726" s="2"/>
    </row>
    <row r="727" spans="1:18" ht="15.75" customHeight="1">
      <c r="A727" s="2">
        <v>11050</v>
      </c>
      <c r="B727" s="27" t="s">
        <v>1197</v>
      </c>
      <c r="C727" s="12" t="s">
        <v>1449</v>
      </c>
      <c r="D727" s="13" t="s">
        <v>1450</v>
      </c>
      <c r="E727" s="2">
        <v>2508</v>
      </c>
      <c r="F727" s="2">
        <v>39</v>
      </c>
      <c r="G727" s="19">
        <v>0.02</v>
      </c>
      <c r="H727" s="19">
        <v>0.12</v>
      </c>
      <c r="I727" s="7">
        <v>1617</v>
      </c>
      <c r="J727" s="7">
        <v>79</v>
      </c>
      <c r="K727" s="16">
        <f>IF(OR(ISBLANK(I727),ISBLANK(J727)),"",(J727/I727))</f>
        <v>4.885590599876314E-2</v>
      </c>
      <c r="L727" s="17" t="str">
        <f>IF(K727="","",IF(K727&gt;=H727,"Yes","No"))</f>
        <v>No</v>
      </c>
      <c r="M727" s="18" t="str">
        <f>IF(OR(ISBLANK(I727),ISBLANK(J727)),"",IF(L727="No", "TJ status removed",IF(K727&gt;0.34, K727 *1.15, K727+0.05)))</f>
        <v>TJ status removed</v>
      </c>
      <c r="N727" s="11">
        <v>0.41</v>
      </c>
      <c r="O727" s="11">
        <v>157.37</v>
      </c>
      <c r="P727" s="11">
        <v>0</v>
      </c>
      <c r="Q727" s="11">
        <v>886.15</v>
      </c>
      <c r="R727" s="2"/>
    </row>
    <row r="728" spans="1:18" ht="15.75" customHeight="1">
      <c r="A728" s="2">
        <v>10818</v>
      </c>
      <c r="B728" s="27" t="s">
        <v>1197</v>
      </c>
      <c r="C728" s="12" t="s">
        <v>1451</v>
      </c>
      <c r="D728" s="13" t="s">
        <v>1452</v>
      </c>
      <c r="E728" s="2">
        <v>208</v>
      </c>
      <c r="F728" s="2">
        <v>75</v>
      </c>
      <c r="G728" s="19">
        <v>0.36</v>
      </c>
      <c r="H728" s="19">
        <v>0.41</v>
      </c>
      <c r="I728" s="7">
        <v>195</v>
      </c>
      <c r="J728" s="7">
        <v>86</v>
      </c>
      <c r="K728" s="16">
        <f>IF(OR(ISBLANK(I728),ISBLANK(J728)),"",(J728/I728))</f>
        <v>0.44102564102564101</v>
      </c>
      <c r="L728" s="17" t="str">
        <f>IF(K728="","",IF(K728&gt;=H728,"Yes","No"))</f>
        <v>Yes</v>
      </c>
      <c r="M728" s="18">
        <f>IF(OR(ISBLANK(I728),ISBLANK(J728)),"",IF(L728="No", "TJ status removed",IF(K728&gt;0.34, K728 *1.15, K728+0.05)))</f>
        <v>0.50717948717948713</v>
      </c>
      <c r="N728" s="11">
        <v>17.579999999999998</v>
      </c>
      <c r="O728" s="11">
        <v>305.06</v>
      </c>
      <c r="P728" s="11">
        <v>19.579999999999998</v>
      </c>
      <c r="Q728" s="11">
        <v>1626.97</v>
      </c>
      <c r="R728" s="2"/>
    </row>
    <row r="729" spans="1:18" ht="15.75" customHeight="1">
      <c r="A729" s="2">
        <v>107</v>
      </c>
      <c r="B729" s="27" t="s">
        <v>1197</v>
      </c>
      <c r="C729" s="12" t="s">
        <v>1453</v>
      </c>
      <c r="D729" s="13" t="s">
        <v>1454</v>
      </c>
      <c r="E729" s="2">
        <v>14</v>
      </c>
      <c r="F729" s="2">
        <v>1</v>
      </c>
      <c r="G729" s="19">
        <v>7.0000000000000007E-2</v>
      </c>
      <c r="H729" s="19">
        <v>0.31</v>
      </c>
      <c r="I729" s="7">
        <v>23</v>
      </c>
      <c r="J729" s="7">
        <v>3</v>
      </c>
      <c r="K729" s="16">
        <f>IF(OR(ISBLANK(I729),ISBLANK(J729)),"",(J729/I729))</f>
        <v>0.13043478260869565</v>
      </c>
      <c r="L729" s="17" t="str">
        <f>IF(K729="","",IF(K729&gt;=H729,"Yes","No"))</f>
        <v>No</v>
      </c>
      <c r="M729" s="18" t="str">
        <f>IF(OR(ISBLANK(I729),ISBLANK(J729)),"",IF(L729="No", "TJ status removed",IF(K729&gt;0.34, K729 *1.15, K729+0.05)))</f>
        <v>TJ status removed</v>
      </c>
      <c r="N729" s="11">
        <v>1.2</v>
      </c>
      <c r="O729" s="11">
        <v>264.64999999999998</v>
      </c>
      <c r="P729" s="11">
        <v>0</v>
      </c>
      <c r="Q729" s="11">
        <v>1202.67</v>
      </c>
      <c r="R729" s="2"/>
    </row>
    <row r="730" spans="1:18" ht="15.75" customHeight="1">
      <c r="A730" s="2">
        <v>12469</v>
      </c>
      <c r="B730" s="27" t="s">
        <v>1197</v>
      </c>
      <c r="C730" s="12" t="s">
        <v>1455</v>
      </c>
      <c r="D730" s="13" t="s">
        <v>1456</v>
      </c>
      <c r="E730" s="2">
        <v>15</v>
      </c>
      <c r="F730" s="2">
        <v>2</v>
      </c>
      <c r="G730" s="19">
        <v>0.13</v>
      </c>
      <c r="H730" s="19">
        <v>0.18</v>
      </c>
      <c r="I730" s="7">
        <v>51</v>
      </c>
      <c r="J730" s="7">
        <v>19</v>
      </c>
      <c r="K730" s="16">
        <f>IF(OR(ISBLANK(I730),ISBLANK(J730)),"",(J730/I730))</f>
        <v>0.37254901960784315</v>
      </c>
      <c r="L730" s="17" t="str">
        <f>IF(K730="","",IF(K730&gt;=H730,"Yes","No"))</f>
        <v>Yes</v>
      </c>
      <c r="M730" s="18">
        <f>IF(OR(ISBLANK(I730),ISBLANK(J730)),"",IF(L730="No", "TJ status removed",IF(K730&gt;0.34, K730 *1.15, K730+0.05)))</f>
        <v>0.42843137254901958</v>
      </c>
      <c r="N730" s="11">
        <v>0</v>
      </c>
      <c r="O730" s="11">
        <v>1203.06</v>
      </c>
      <c r="P730" s="11">
        <v>0</v>
      </c>
      <c r="Q730" s="11">
        <v>1289.47</v>
      </c>
      <c r="R730" s="2"/>
    </row>
    <row r="731" spans="1:18" ht="15.75" customHeight="1">
      <c r="A731" s="2">
        <v>10696</v>
      </c>
      <c r="B731" s="27" t="s">
        <v>1197</v>
      </c>
      <c r="C731" s="12" t="s">
        <v>1457</v>
      </c>
      <c r="D731" s="13" t="s">
        <v>1458</v>
      </c>
      <c r="E731" s="2">
        <v>120</v>
      </c>
      <c r="F731" s="2">
        <v>28</v>
      </c>
      <c r="G731" s="19">
        <v>0.23</v>
      </c>
      <c r="H731" s="19">
        <v>0.28000000000000003</v>
      </c>
      <c r="I731" s="7">
        <v>131</v>
      </c>
      <c r="J731" s="7">
        <v>31</v>
      </c>
      <c r="K731" s="16">
        <f>IF(OR(ISBLANK(I731),ISBLANK(J731)),"",(J731/I731))</f>
        <v>0.23664122137404581</v>
      </c>
      <c r="L731" s="17" t="str">
        <f>IF(K731="","",IF(K731&gt;=H731,"Yes","No"))</f>
        <v>No</v>
      </c>
      <c r="M731" s="18" t="str">
        <f>IF(OR(ISBLANK(I731),ISBLANK(J731)),"",IF(L731="No", "TJ status removed",IF(K731&gt;0.34, K731 *1.15, K731+0.05)))</f>
        <v>TJ status removed</v>
      </c>
      <c r="N731" s="11">
        <v>6.19</v>
      </c>
      <c r="O731" s="11">
        <v>160.9</v>
      </c>
      <c r="P731" s="11">
        <v>2.61</v>
      </c>
      <c r="Q731" s="11">
        <v>809.26</v>
      </c>
      <c r="R731" s="2"/>
    </row>
    <row r="732" spans="1:18" ht="15.75" customHeight="1">
      <c r="A732" s="2">
        <v>25</v>
      </c>
      <c r="B732" s="27" t="s">
        <v>1197</v>
      </c>
      <c r="C732" s="12" t="s">
        <v>1459</v>
      </c>
      <c r="D732" s="13" t="s">
        <v>1460</v>
      </c>
      <c r="E732" s="2">
        <v>24</v>
      </c>
      <c r="F732" s="2">
        <v>6</v>
      </c>
      <c r="G732" s="19">
        <v>0.25</v>
      </c>
      <c r="H732" s="19">
        <v>0.37</v>
      </c>
      <c r="I732" s="7">
        <v>24</v>
      </c>
      <c r="J732" s="7">
        <v>9</v>
      </c>
      <c r="K732" s="16">
        <f>IF(OR(ISBLANK(I732),ISBLANK(J732)),"",(J732/I732))</f>
        <v>0.375</v>
      </c>
      <c r="L732" s="17" t="str">
        <f>IF(K732="","",IF(K732&gt;=H732,"Yes","No"))</f>
        <v>Yes</v>
      </c>
      <c r="M732" s="18">
        <f>IF(OR(ISBLANK(I732),ISBLANK(J732)),"",IF(L732="No", "TJ status removed",IF(K732&gt;0.34, K732 *1.15, K732+0.05)))</f>
        <v>0.43124999999999997</v>
      </c>
      <c r="N732" s="11">
        <v>5</v>
      </c>
      <c r="O732" s="11">
        <v>803.2</v>
      </c>
      <c r="P732" s="11">
        <v>19.11</v>
      </c>
      <c r="Q732" s="11">
        <v>3199.44</v>
      </c>
      <c r="R732" s="2"/>
    </row>
    <row r="733" spans="1:18" ht="15.75" customHeight="1">
      <c r="A733" s="2">
        <v>10750</v>
      </c>
      <c r="B733" s="27" t="s">
        <v>1197</v>
      </c>
      <c r="C733" s="12" t="s">
        <v>1461</v>
      </c>
      <c r="D733" s="13" t="s">
        <v>1462</v>
      </c>
      <c r="E733" s="2">
        <v>16</v>
      </c>
      <c r="F733" s="2">
        <v>4</v>
      </c>
      <c r="G733" s="19">
        <v>0.25</v>
      </c>
      <c r="H733" s="19">
        <v>0.31</v>
      </c>
      <c r="I733" s="7">
        <v>15</v>
      </c>
      <c r="J733" s="7">
        <v>7</v>
      </c>
      <c r="K733" s="16">
        <f>IF(OR(ISBLANK(I733),ISBLANK(J733)),"",(J733/I733))</f>
        <v>0.46666666666666667</v>
      </c>
      <c r="L733" s="17" t="str">
        <f>IF(K733="","",IF(K733&gt;=H733,"Yes","No"))</f>
        <v>Yes</v>
      </c>
      <c r="M733" s="18">
        <f>IF(OR(ISBLANK(I733),ISBLANK(J733)),"",IF(L733="No", "TJ status removed",IF(K733&gt;0.34, K733 *1.15, K733+0.05)))</f>
        <v>0.53666666666666663</v>
      </c>
      <c r="N733" s="11">
        <v>0</v>
      </c>
      <c r="O733" s="11">
        <v>235.75</v>
      </c>
      <c r="P733" s="11">
        <v>12.71</v>
      </c>
      <c r="Q733" s="11">
        <v>1387.14</v>
      </c>
      <c r="R733" s="2"/>
    </row>
    <row r="734" spans="1:18" ht="15.75" customHeight="1">
      <c r="A734" s="2">
        <v>11252</v>
      </c>
      <c r="B734" s="27" t="s">
        <v>1197</v>
      </c>
      <c r="C734" s="12" t="s">
        <v>1463</v>
      </c>
      <c r="D734" s="13" t="s">
        <v>1464</v>
      </c>
      <c r="E734" s="2">
        <v>55</v>
      </c>
      <c r="F734" s="2">
        <v>12</v>
      </c>
      <c r="G734" s="19">
        <v>0.22</v>
      </c>
      <c r="H734" s="19">
        <v>0.3</v>
      </c>
      <c r="I734" s="7">
        <v>49</v>
      </c>
      <c r="J734" s="7">
        <v>16</v>
      </c>
      <c r="K734" s="16">
        <f>IF(OR(ISBLANK(I734),ISBLANK(J734)),"",(J734/I734))</f>
        <v>0.32653061224489793</v>
      </c>
      <c r="L734" s="17" t="str">
        <f>IF(K734="","",IF(K734&gt;=H734,"Yes","No"))</f>
        <v>Yes</v>
      </c>
      <c r="M734" s="18">
        <f>IF(OR(ISBLANK(I734),ISBLANK(J734)),"",IF(L734="No", "TJ status removed",IF(K734&gt;0.34, K734 *1.15, K734+0.05)))</f>
        <v>0.37653061224489792</v>
      </c>
      <c r="N734" s="11">
        <v>1.91</v>
      </c>
      <c r="O734" s="11">
        <v>95.42</v>
      </c>
      <c r="P734" s="11">
        <v>1.1299999999999999</v>
      </c>
      <c r="Q734" s="11">
        <v>1145.69</v>
      </c>
      <c r="R734" s="2"/>
    </row>
    <row r="735" spans="1:18" ht="15.75" customHeight="1">
      <c r="A735" s="2">
        <v>10577</v>
      </c>
      <c r="B735" s="27" t="s">
        <v>1197</v>
      </c>
      <c r="C735" s="12" t="s">
        <v>1465</v>
      </c>
      <c r="D735" s="13" t="s">
        <v>1466</v>
      </c>
      <c r="E735" s="2">
        <v>125</v>
      </c>
      <c r="F735" s="2">
        <v>39</v>
      </c>
      <c r="G735" s="19">
        <v>0.31</v>
      </c>
      <c r="H735" s="19">
        <v>0.36</v>
      </c>
      <c r="I735" s="7">
        <v>100</v>
      </c>
      <c r="J735" s="7">
        <v>32</v>
      </c>
      <c r="K735" s="16">
        <f>IF(OR(ISBLANK(I735),ISBLANK(J735)),"",(J735/I735))</f>
        <v>0.32</v>
      </c>
      <c r="L735" s="17" t="str">
        <f>IF(K735="","",IF(K735&gt;=H735,"Yes","No"))</f>
        <v>No</v>
      </c>
      <c r="M735" s="18" t="str">
        <f>IF(OR(ISBLANK(I735),ISBLANK(J735)),"",IF(L735="No", "TJ status removed",IF(K735&gt;0.34, K735 *1.15, K735+0.05)))</f>
        <v>TJ status removed</v>
      </c>
      <c r="N735" s="11">
        <v>31.75</v>
      </c>
      <c r="O735" s="11">
        <v>431.87</v>
      </c>
      <c r="P735" s="11">
        <v>25.06</v>
      </c>
      <c r="Q735" s="11">
        <v>1119.31</v>
      </c>
      <c r="R735" s="2"/>
    </row>
    <row r="736" spans="1:18" ht="15.75" customHeight="1">
      <c r="A736" s="2">
        <v>12289</v>
      </c>
      <c r="B736" s="27" t="s">
        <v>1197</v>
      </c>
      <c r="C736" s="12" t="s">
        <v>1467</v>
      </c>
      <c r="D736" s="13" t="s">
        <v>1468</v>
      </c>
      <c r="E736" s="2">
        <v>208</v>
      </c>
      <c r="F736" s="2">
        <v>32</v>
      </c>
      <c r="G736" s="19">
        <v>0.15</v>
      </c>
      <c r="H736" s="19">
        <v>0.23</v>
      </c>
      <c r="I736" s="7">
        <v>248</v>
      </c>
      <c r="J736" s="7">
        <v>38</v>
      </c>
      <c r="K736" s="16">
        <f>IF(OR(ISBLANK(I736),ISBLANK(J736)),"",(J736/I736))</f>
        <v>0.15322580645161291</v>
      </c>
      <c r="L736" s="17" t="str">
        <f>IF(K736="","",IF(K736&gt;=H736,"Yes","No"))</f>
        <v>No</v>
      </c>
      <c r="M736" s="18" t="str">
        <f>IF(OR(ISBLANK(I736),ISBLANK(J736)),"",IF(L736="No", "TJ status removed",IF(K736&gt;0.34, K736 *1.15, K736+0.05)))</f>
        <v>TJ status removed</v>
      </c>
      <c r="N736" s="11">
        <v>28.97</v>
      </c>
      <c r="O736" s="11">
        <v>178.31</v>
      </c>
      <c r="P736" s="11">
        <v>36.11</v>
      </c>
      <c r="Q736" s="11">
        <v>850</v>
      </c>
      <c r="R736" s="2"/>
    </row>
    <row r="737" spans="1:18" ht="15.75" customHeight="1">
      <c r="A737" s="2">
        <v>10439</v>
      </c>
      <c r="B737" s="27" t="s">
        <v>1197</v>
      </c>
      <c r="C737" s="12" t="s">
        <v>1469</v>
      </c>
      <c r="D737" s="13" t="s">
        <v>1470</v>
      </c>
      <c r="E737" s="2">
        <v>186</v>
      </c>
      <c r="F737" s="2">
        <v>49</v>
      </c>
      <c r="G737" s="19">
        <v>0.26</v>
      </c>
      <c r="H737" s="19">
        <v>0.44</v>
      </c>
      <c r="I737" s="7">
        <v>217</v>
      </c>
      <c r="J737" s="7">
        <v>38</v>
      </c>
      <c r="K737" s="16">
        <f>IF(OR(ISBLANK(I737),ISBLANK(J737)),"",(J737/I737))</f>
        <v>0.17511520737327188</v>
      </c>
      <c r="L737" s="17" t="str">
        <f>IF(K737="","",IF(K737&gt;=H737,"Yes","No"))</f>
        <v>No</v>
      </c>
      <c r="M737" s="18" t="str">
        <f>IF(OR(ISBLANK(I737),ISBLANK(J737)),"",IF(L737="No", "TJ status removed",IF(K737&gt;0.34, K737 *1.15, K737+0.05)))</f>
        <v>TJ status removed</v>
      </c>
      <c r="N737" s="11">
        <v>41.92</v>
      </c>
      <c r="O737" s="11">
        <v>216.65</v>
      </c>
      <c r="P737" s="11">
        <v>27.5</v>
      </c>
      <c r="Q737" s="11">
        <v>993.95</v>
      </c>
      <c r="R737" s="2"/>
    </row>
    <row r="738" spans="1:18" ht="15.75" customHeight="1">
      <c r="A738" s="2">
        <v>374</v>
      </c>
      <c r="B738" s="27" t="s">
        <v>1197</v>
      </c>
      <c r="C738" s="12" t="s">
        <v>1471</v>
      </c>
      <c r="D738" s="13" t="s">
        <v>1472</v>
      </c>
      <c r="E738" s="2">
        <v>79</v>
      </c>
      <c r="F738" s="2">
        <v>8</v>
      </c>
      <c r="G738" s="19">
        <v>0.1</v>
      </c>
      <c r="H738" s="19">
        <v>0.19</v>
      </c>
      <c r="I738" s="7">
        <v>32</v>
      </c>
      <c r="J738" s="7">
        <v>3</v>
      </c>
      <c r="K738" s="16">
        <f>IF(OR(ISBLANK(I738),ISBLANK(J738)),"",(J738/I738))</f>
        <v>9.375E-2</v>
      </c>
      <c r="L738" s="17" t="str">
        <f>IF(K738="","",IF(K738&gt;=H738,"Yes","No"))</f>
        <v>No</v>
      </c>
      <c r="M738" s="18" t="str">
        <f>IF(OR(ISBLANK(I738),ISBLANK(J738)),"",IF(L738="No", "TJ status removed",IF(K738&gt;0.34, K738 *1.15, K738+0.05)))</f>
        <v>TJ status removed</v>
      </c>
      <c r="N738" s="11">
        <v>98</v>
      </c>
      <c r="O738" s="11">
        <v>1409.76</v>
      </c>
      <c r="P738" s="11">
        <v>38</v>
      </c>
      <c r="Q738" s="11">
        <v>1539.33</v>
      </c>
      <c r="R738" s="2"/>
    </row>
    <row r="739" spans="1:18" ht="15.75" customHeight="1">
      <c r="A739" s="2">
        <v>455</v>
      </c>
      <c r="B739" s="27" t="s">
        <v>1197</v>
      </c>
      <c r="C739" s="12" t="s">
        <v>1473</v>
      </c>
      <c r="D739" s="13" t="s">
        <v>1474</v>
      </c>
      <c r="E739" s="2">
        <v>76</v>
      </c>
      <c r="F739" s="2">
        <v>14</v>
      </c>
      <c r="G739" s="19">
        <v>0.18</v>
      </c>
      <c r="H739" s="19">
        <v>0.23</v>
      </c>
      <c r="I739" s="7">
        <v>109</v>
      </c>
      <c r="J739" s="7">
        <v>20</v>
      </c>
      <c r="K739" s="16">
        <f>IF(OR(ISBLANK(I739),ISBLANK(J739)),"",(J739/I739))</f>
        <v>0.1834862385321101</v>
      </c>
      <c r="L739" s="17" t="str">
        <f>IF(K739="","",IF(K739&gt;=H739,"Yes","No"))</f>
        <v>No</v>
      </c>
      <c r="M739" s="18" t="str">
        <f>IF(OR(ISBLANK(I739),ISBLANK(J739)),"",IF(L739="No", "TJ status removed",IF(K739&gt;0.34, K739 *1.15, K739+0.05)))</f>
        <v>TJ status removed</v>
      </c>
      <c r="N739" s="11">
        <v>15.99</v>
      </c>
      <c r="O739" s="11">
        <v>289.83999999999997</v>
      </c>
      <c r="P739" s="11">
        <v>3.5</v>
      </c>
      <c r="Q739" s="11">
        <v>1174.5999999999999</v>
      </c>
      <c r="R739" s="2"/>
    </row>
    <row r="740" spans="1:18" ht="15.75" customHeight="1">
      <c r="A740" s="2">
        <v>12</v>
      </c>
      <c r="B740" s="27" t="s">
        <v>1197</v>
      </c>
      <c r="C740" s="12" t="s">
        <v>1475</v>
      </c>
      <c r="D740" s="13" t="s">
        <v>1476</v>
      </c>
      <c r="E740" s="2">
        <v>110</v>
      </c>
      <c r="F740" s="2">
        <v>9</v>
      </c>
      <c r="G740" s="19">
        <v>0.08</v>
      </c>
      <c r="H740" s="19">
        <v>0.18</v>
      </c>
      <c r="I740" s="7">
        <v>65</v>
      </c>
      <c r="J740" s="7">
        <v>13</v>
      </c>
      <c r="K740" s="16">
        <f>IF(OR(ISBLANK(I740),ISBLANK(J740)),"",(J740/I740))</f>
        <v>0.2</v>
      </c>
      <c r="L740" s="17" t="str">
        <f>IF(K740="","",IF(K740&gt;=H740,"Yes","No"))</f>
        <v>Yes</v>
      </c>
      <c r="M740" s="18">
        <f>IF(OR(ISBLANK(I740),ISBLANK(J740)),"",IF(L740="No", "TJ status removed",IF(K740&gt;0.34, K740 *1.15, K740+0.05)))</f>
        <v>0.25</v>
      </c>
      <c r="N740" s="11">
        <v>19.29</v>
      </c>
      <c r="O740" s="11">
        <v>242.75</v>
      </c>
      <c r="P740" s="11">
        <v>15.92</v>
      </c>
      <c r="Q740" s="11">
        <v>1243.54</v>
      </c>
      <c r="R740" s="2"/>
    </row>
    <row r="741" spans="1:18" ht="15.75" customHeight="1">
      <c r="A741" s="2">
        <v>484</v>
      </c>
      <c r="B741" s="27" t="s">
        <v>1197</v>
      </c>
      <c r="C741" s="12" t="s">
        <v>1477</v>
      </c>
      <c r="D741" s="13" t="s">
        <v>1478</v>
      </c>
      <c r="E741" s="2">
        <v>336</v>
      </c>
      <c r="F741" s="2">
        <v>103</v>
      </c>
      <c r="G741" s="19">
        <v>0.31</v>
      </c>
      <c r="H741" s="19">
        <v>0.36</v>
      </c>
      <c r="I741" s="7">
        <v>397</v>
      </c>
      <c r="J741" s="7">
        <v>132</v>
      </c>
      <c r="K741" s="16">
        <f>IF(OR(ISBLANK(I741),ISBLANK(J741)),"",(J741/I741))</f>
        <v>0.33249370277078083</v>
      </c>
      <c r="L741" s="17" t="str">
        <f>IF(K741="","",IF(K741&gt;=H741,"Yes","No"))</f>
        <v>No</v>
      </c>
      <c r="M741" s="18" t="str">
        <f>IF(OR(ISBLANK(I741),ISBLANK(J741)),"",IF(L741="No", "TJ status removed",IF(K741&gt;0.34, K741 *1.15, K741+0.05)))</f>
        <v>TJ status removed</v>
      </c>
      <c r="N741" s="11">
        <v>15.71</v>
      </c>
      <c r="O741" s="11">
        <v>370.04</v>
      </c>
      <c r="P741" s="11">
        <v>18.27</v>
      </c>
      <c r="Q741" s="11">
        <v>1352.49</v>
      </c>
      <c r="R741" s="2"/>
    </row>
    <row r="742" spans="1:18" ht="15.75" customHeight="1">
      <c r="A742" s="2">
        <v>520</v>
      </c>
      <c r="B742" s="27" t="s">
        <v>1197</v>
      </c>
      <c r="C742" s="12" t="s">
        <v>1479</v>
      </c>
      <c r="D742" s="13" t="s">
        <v>1480</v>
      </c>
      <c r="E742" s="2">
        <v>509</v>
      </c>
      <c r="F742" s="2">
        <v>25</v>
      </c>
      <c r="G742" s="19">
        <v>0.05</v>
      </c>
      <c r="H742" s="19">
        <v>0.13</v>
      </c>
      <c r="I742" s="7">
        <v>591</v>
      </c>
      <c r="J742" s="7">
        <v>49</v>
      </c>
      <c r="K742" s="16">
        <f>IF(OR(ISBLANK(I742),ISBLANK(J742)),"",(J742/I742))</f>
        <v>8.2910321489001695E-2</v>
      </c>
      <c r="L742" s="17" t="str">
        <f>IF(K742="","",IF(K742&gt;=H742,"Yes","No"))</f>
        <v>No</v>
      </c>
      <c r="M742" s="18" t="str">
        <f>IF(OR(ISBLANK(I742),ISBLANK(J742)),"",IF(L742="No", "TJ status removed",IF(K742&gt;0.34, K742 *1.15, K742+0.05)))</f>
        <v>TJ status removed</v>
      </c>
      <c r="N742" s="11">
        <v>17.46</v>
      </c>
      <c r="O742" s="11">
        <v>301.87</v>
      </c>
      <c r="P742" s="11">
        <v>15.92</v>
      </c>
      <c r="Q742" s="11">
        <v>1235.0999999999999</v>
      </c>
      <c r="R742" s="2"/>
    </row>
    <row r="743" spans="1:18" ht="15.75" customHeight="1">
      <c r="A743" s="2">
        <v>12265</v>
      </c>
      <c r="B743" s="27" t="s">
        <v>1197</v>
      </c>
      <c r="C743" s="12" t="s">
        <v>1481</v>
      </c>
      <c r="D743" s="13" t="s">
        <v>1482</v>
      </c>
      <c r="E743" s="2">
        <v>496</v>
      </c>
      <c r="F743" s="2">
        <v>162</v>
      </c>
      <c r="G743" s="19">
        <v>0.33</v>
      </c>
      <c r="H743" s="19">
        <v>0.38</v>
      </c>
      <c r="I743" s="7">
        <v>396</v>
      </c>
      <c r="J743" s="7">
        <v>146</v>
      </c>
      <c r="K743" s="16">
        <f>IF(OR(ISBLANK(I743),ISBLANK(J743)),"",(J743/I743))</f>
        <v>0.36868686868686867</v>
      </c>
      <c r="L743" s="17" t="str">
        <f>IF(K743="","",IF(K743&gt;=H743,"Yes","No"))</f>
        <v>No</v>
      </c>
      <c r="M743" s="18" t="str">
        <f>IF(OR(ISBLANK(I743),ISBLANK(J743)),"",IF(L743="No", "TJ status removed",IF(K743&gt;0.34, K743 *1.15, K743+0.05)))</f>
        <v>TJ status removed</v>
      </c>
      <c r="N743" s="11">
        <v>15.01</v>
      </c>
      <c r="O743" s="11">
        <v>219.87</v>
      </c>
      <c r="P743" s="11">
        <v>8.86</v>
      </c>
      <c r="Q743" s="11">
        <v>759.12</v>
      </c>
      <c r="R743" s="2"/>
    </row>
    <row r="744" spans="1:18" ht="15.75" customHeight="1">
      <c r="A744" s="2">
        <v>41348</v>
      </c>
      <c r="B744" s="27" t="s">
        <v>1197</v>
      </c>
      <c r="C744" s="12" t="s">
        <v>1483</v>
      </c>
      <c r="D744" s="13" t="s">
        <v>1484</v>
      </c>
      <c r="E744" s="2">
        <v>159</v>
      </c>
      <c r="F744" s="2">
        <v>26</v>
      </c>
      <c r="G744" s="19">
        <v>0.16</v>
      </c>
      <c r="H744" s="19">
        <v>0.28000000000000003</v>
      </c>
      <c r="I744" s="7">
        <v>131</v>
      </c>
      <c r="J744" s="7">
        <v>40</v>
      </c>
      <c r="K744" s="16">
        <f>IF(OR(ISBLANK(I744),ISBLANK(J744)),"",(J744/I744))</f>
        <v>0.30534351145038169</v>
      </c>
      <c r="L744" s="17" t="str">
        <f>IF(K744="","",IF(K744&gt;=H744,"Yes","No"))</f>
        <v>Yes</v>
      </c>
      <c r="M744" s="18">
        <f>IF(OR(ISBLANK(I744),ISBLANK(J744)),"",IF(L744="No", "TJ status removed",IF(K744&gt;0.34, K744 *1.15, K744+0.05)))</f>
        <v>0.35534351145038168</v>
      </c>
      <c r="N744" s="11">
        <v>14.18</v>
      </c>
      <c r="O744" s="11">
        <v>483.91</v>
      </c>
      <c r="P744" s="11">
        <v>51.45</v>
      </c>
      <c r="Q744" s="11">
        <v>2226.3000000000002</v>
      </c>
      <c r="R744" s="2"/>
    </row>
    <row r="745" spans="1:18" ht="15.75" customHeight="1">
      <c r="A745" s="2">
        <v>43545</v>
      </c>
      <c r="B745" s="27" t="s">
        <v>1197</v>
      </c>
      <c r="C745" s="12" t="s">
        <v>1485</v>
      </c>
      <c r="D745" s="13" t="s">
        <v>1486</v>
      </c>
      <c r="E745" s="2">
        <v>26</v>
      </c>
      <c r="F745" s="2">
        <v>3</v>
      </c>
      <c r="G745" s="19">
        <v>0.12</v>
      </c>
      <c r="H745" s="19">
        <v>0.17</v>
      </c>
      <c r="I745" s="7">
        <v>32</v>
      </c>
      <c r="J745" s="7">
        <v>3</v>
      </c>
      <c r="K745" s="16">
        <f>IF(OR(ISBLANK(I745),ISBLANK(J745)),"",(J745/I745))</f>
        <v>9.375E-2</v>
      </c>
      <c r="L745" s="17" t="str">
        <f>IF(K745="","",IF(K745&gt;=H745,"Yes","No"))</f>
        <v>No</v>
      </c>
      <c r="M745" s="18" t="str">
        <f>IF(OR(ISBLANK(I745),ISBLANK(J745)),"",IF(L745="No", "TJ status removed",IF(K745&gt;0.34, K745 *1.15, K745+0.05)))</f>
        <v>TJ status removed</v>
      </c>
      <c r="N745" s="11">
        <v>29.79</v>
      </c>
      <c r="O745" s="11">
        <v>637.34</v>
      </c>
      <c r="P745" s="11">
        <v>33.33</v>
      </c>
      <c r="Q745" s="11">
        <v>2154</v>
      </c>
      <c r="R745" s="2"/>
    </row>
    <row r="746" spans="1:18" ht="15.75" customHeight="1">
      <c r="A746" s="2">
        <v>213</v>
      </c>
      <c r="B746" s="27" t="s">
        <v>1197</v>
      </c>
      <c r="C746" s="12" t="s">
        <v>1487</v>
      </c>
      <c r="D746" s="13" t="s">
        <v>1488</v>
      </c>
      <c r="E746" s="2">
        <v>294</v>
      </c>
      <c r="F746" s="2">
        <v>64</v>
      </c>
      <c r="G746" s="19">
        <v>0.22</v>
      </c>
      <c r="H746" s="19">
        <v>0.27</v>
      </c>
      <c r="I746" s="7">
        <v>294</v>
      </c>
      <c r="J746" s="7">
        <v>74</v>
      </c>
      <c r="K746" s="16">
        <f>IF(OR(ISBLANK(I746),ISBLANK(J746)),"",(J746/I746))</f>
        <v>0.25170068027210885</v>
      </c>
      <c r="L746" s="17" t="str">
        <f>IF(K746="","",IF(K746&gt;=H746,"Yes","No"))</f>
        <v>No</v>
      </c>
      <c r="M746" s="18" t="str">
        <f>IF(OR(ISBLANK(I746),ISBLANK(J746)),"",IF(L746="No", "TJ status removed",IF(K746&gt;0.34, K746 *1.15, K746+0.05)))</f>
        <v>TJ status removed</v>
      </c>
      <c r="N746" s="11">
        <v>26.04</v>
      </c>
      <c r="O746" s="11">
        <v>922.13</v>
      </c>
      <c r="P746" s="11">
        <v>32.18</v>
      </c>
      <c r="Q746" s="11">
        <v>3265.15</v>
      </c>
      <c r="R746" s="2"/>
    </row>
    <row r="747" spans="1:18" ht="15.75" customHeight="1">
      <c r="A747" s="2">
        <v>10278</v>
      </c>
      <c r="B747" s="27" t="s">
        <v>1197</v>
      </c>
      <c r="C747" s="12" t="s">
        <v>1489</v>
      </c>
      <c r="D747" s="13" t="s">
        <v>1490</v>
      </c>
      <c r="E747" s="2">
        <v>175</v>
      </c>
      <c r="F747" s="2">
        <v>90</v>
      </c>
      <c r="G747" s="19">
        <v>0.51</v>
      </c>
      <c r="H747" s="19">
        <v>0.59</v>
      </c>
      <c r="I747" s="7">
        <v>161</v>
      </c>
      <c r="J747" s="7">
        <v>72</v>
      </c>
      <c r="K747" s="16">
        <f>IF(OR(ISBLANK(I747),ISBLANK(J747)),"",(J747/I747))</f>
        <v>0.44720496894409939</v>
      </c>
      <c r="L747" s="17" t="str">
        <f>IF(K747="","",IF(K747&gt;=H747,"Yes","No"))</f>
        <v>No</v>
      </c>
      <c r="M747" s="18" t="str">
        <f>IF(OR(ISBLANK(I747),ISBLANK(J747)),"",IF(L747="No", "TJ status removed",IF(K747&gt;0.34, K747 *1.15, K747+0.05)))</f>
        <v>TJ status removed</v>
      </c>
      <c r="N747" s="11">
        <v>41.67</v>
      </c>
      <c r="O747" s="11">
        <v>615.64</v>
      </c>
      <c r="P747" s="11">
        <v>30.31</v>
      </c>
      <c r="Q747" s="11">
        <v>1847.71</v>
      </c>
      <c r="R747" s="2"/>
    </row>
    <row r="748" spans="1:18" ht="15.75" customHeight="1">
      <c r="A748" s="2">
        <v>11146</v>
      </c>
      <c r="B748" s="27" t="s">
        <v>1197</v>
      </c>
      <c r="C748" s="12" t="s">
        <v>1491</v>
      </c>
      <c r="D748" s="13" t="s">
        <v>1492</v>
      </c>
      <c r="E748" s="2">
        <v>284</v>
      </c>
      <c r="F748" s="2">
        <v>21</v>
      </c>
      <c r="G748" s="19">
        <v>7.0000000000000007E-2</v>
      </c>
      <c r="H748" s="19">
        <v>0.17</v>
      </c>
      <c r="I748" s="7">
        <v>215</v>
      </c>
      <c r="J748" s="7">
        <v>19</v>
      </c>
      <c r="K748" s="16">
        <f>IF(OR(ISBLANK(I748),ISBLANK(J748)),"",(J748/I748))</f>
        <v>8.8372093023255813E-2</v>
      </c>
      <c r="L748" s="17" t="str">
        <f>IF(K748="","",IF(K748&gt;=H748,"Yes","No"))</f>
        <v>No</v>
      </c>
      <c r="M748" s="18" t="str">
        <f>IF(OR(ISBLANK(I748),ISBLANK(J748)),"",IF(L748="No", "TJ status removed",IF(K748&gt;0.34, K748 *1.15, K748+0.05)))</f>
        <v>TJ status removed</v>
      </c>
      <c r="N748" s="11">
        <v>23.2</v>
      </c>
      <c r="O748" s="11">
        <v>535.4</v>
      </c>
      <c r="P748" s="11">
        <v>58.21</v>
      </c>
      <c r="Q748" s="11">
        <v>1311.26</v>
      </c>
      <c r="R748" s="2"/>
    </row>
    <row r="749" spans="1:18" ht="15.75" customHeight="1">
      <c r="A749" s="2">
        <v>10047</v>
      </c>
      <c r="B749" s="27" t="s">
        <v>1197</v>
      </c>
      <c r="C749" s="12" t="s">
        <v>1493</v>
      </c>
      <c r="D749" s="13" t="s">
        <v>1494</v>
      </c>
      <c r="E749" s="2">
        <v>53</v>
      </c>
      <c r="F749" s="2">
        <v>12</v>
      </c>
      <c r="G749" s="19">
        <v>0.23</v>
      </c>
      <c r="H749" s="19">
        <v>0.38</v>
      </c>
      <c r="I749" s="7">
        <v>62</v>
      </c>
      <c r="J749" s="7">
        <v>21</v>
      </c>
      <c r="K749" s="16">
        <f>IF(OR(ISBLANK(I749),ISBLANK(J749)),"",(J749/I749))</f>
        <v>0.33870967741935482</v>
      </c>
      <c r="L749" s="17" t="str">
        <f>IF(K749="","",IF(K749&gt;=H749,"Yes","No"))</f>
        <v>No</v>
      </c>
      <c r="M749" s="18" t="str">
        <f>IF(OR(ISBLANK(I749),ISBLANK(J749)),"",IF(L749="No", "TJ status removed",IF(K749&gt;0.34, K749 *1.15, K749+0.05)))</f>
        <v>TJ status removed</v>
      </c>
      <c r="N749" s="11">
        <v>11</v>
      </c>
      <c r="O749" s="11">
        <v>625.27</v>
      </c>
      <c r="P749" s="11">
        <v>35.29</v>
      </c>
      <c r="Q749" s="11">
        <v>2488.7600000000002</v>
      </c>
      <c r="R749" s="2"/>
    </row>
    <row r="750" spans="1:18" ht="15.75" customHeight="1">
      <c r="A750" s="2">
        <v>21</v>
      </c>
      <c r="B750" s="27" t="s">
        <v>1197</v>
      </c>
      <c r="C750" s="3" t="s">
        <v>1495</v>
      </c>
      <c r="D750" s="4" t="s">
        <v>1496</v>
      </c>
      <c r="E750" s="5">
        <v>15</v>
      </c>
      <c r="F750" s="5">
        <v>12</v>
      </c>
      <c r="G750" s="6">
        <v>0.8</v>
      </c>
      <c r="H750" s="6">
        <v>0.92</v>
      </c>
      <c r="I750" s="7"/>
      <c r="J750" s="7"/>
      <c r="K750" s="8" t="str">
        <f>IF(OR(ISBLANK(I750),ISBLANK(J750)),"",(J750/I750))</f>
        <v/>
      </c>
      <c r="L750" s="9" t="str">
        <f>IF(K750="","",IF(K750&gt;=H750,"Yes","No"))</f>
        <v/>
      </c>
      <c r="M750" s="10" t="str">
        <f>IF(OR(ISBLANK(I750),ISBLANK(J750)),"",IF(L750="No", "TJ status removed",IF(K750&gt;0.34, K750 *1.15, K750+0.05)))</f>
        <v/>
      </c>
      <c r="N750" s="11" t="s">
        <v>1497</v>
      </c>
      <c r="O750" s="11" t="s">
        <v>1497</v>
      </c>
      <c r="P750" s="11" t="s">
        <v>1497</v>
      </c>
      <c r="Q750" s="11" t="s">
        <v>1497</v>
      </c>
      <c r="R750" s="2"/>
    </row>
    <row r="751" spans="1:18" ht="15.75" customHeight="1">
      <c r="A751" s="2">
        <v>41105</v>
      </c>
      <c r="B751" s="27" t="s">
        <v>1197</v>
      </c>
      <c r="C751" s="12" t="s">
        <v>1498</v>
      </c>
      <c r="D751" s="13" t="s">
        <v>1499</v>
      </c>
      <c r="E751" s="2">
        <v>14</v>
      </c>
      <c r="F751" s="2">
        <v>5</v>
      </c>
      <c r="G751" s="19">
        <v>0.36</v>
      </c>
      <c r="H751" s="19">
        <v>0.52</v>
      </c>
      <c r="I751" s="7">
        <v>24</v>
      </c>
      <c r="J751" s="7">
        <v>12</v>
      </c>
      <c r="K751" s="16">
        <f>IF(OR(ISBLANK(I751),ISBLANK(J751)),"",(J751/I751))</f>
        <v>0.5</v>
      </c>
      <c r="L751" s="17" t="str">
        <f>IF(K751="","",IF(K751&gt;=H751,"Yes","No"))</f>
        <v>No</v>
      </c>
      <c r="M751" s="18" t="str">
        <f>IF(OR(ISBLANK(I751),ISBLANK(J751)),"",IF(L751="No", "TJ status removed",IF(K751&gt;0.34, K751 *1.15, K751+0.05)))</f>
        <v>TJ status removed</v>
      </c>
      <c r="N751" s="11">
        <v>12.25</v>
      </c>
      <c r="O751" s="11">
        <v>639.66999999999996</v>
      </c>
      <c r="P751" s="11">
        <v>11.33</v>
      </c>
      <c r="Q751" s="11">
        <v>2215.33</v>
      </c>
      <c r="R751" s="2"/>
    </row>
    <row r="752" spans="1:18" ht="15.75" customHeight="1">
      <c r="A752" s="2">
        <v>10038</v>
      </c>
      <c r="B752" s="27" t="s">
        <v>1197</v>
      </c>
      <c r="C752" s="12" t="s">
        <v>1500</v>
      </c>
      <c r="D752" s="13" t="s">
        <v>1501</v>
      </c>
      <c r="E752" s="2">
        <v>24</v>
      </c>
      <c r="F752" s="2">
        <v>7</v>
      </c>
      <c r="G752" s="19">
        <v>0.28999999999999998</v>
      </c>
      <c r="H752" s="19">
        <v>0.34</v>
      </c>
      <c r="I752" s="7">
        <v>27</v>
      </c>
      <c r="J752" s="7">
        <v>3</v>
      </c>
      <c r="K752" s="16">
        <f>IF(OR(ISBLANK(I752),ISBLANK(J752)),"",(J752/I752))</f>
        <v>0.1111111111111111</v>
      </c>
      <c r="L752" s="17" t="str">
        <f>IF(K752="","",IF(K752&gt;=H752,"Yes","No"))</f>
        <v>No</v>
      </c>
      <c r="M752" s="18" t="str">
        <f>IF(OR(ISBLANK(I752),ISBLANK(J752)),"",IF(L752="No", "TJ status removed",IF(K752&gt;0.34, K752 *1.15, K752+0.05)))</f>
        <v>TJ status removed</v>
      </c>
      <c r="N752" s="11">
        <v>0</v>
      </c>
      <c r="O752" s="11">
        <v>102.92</v>
      </c>
      <c r="P752" s="11">
        <v>0</v>
      </c>
      <c r="Q752" s="11">
        <v>855</v>
      </c>
      <c r="R752" s="2"/>
    </row>
    <row r="753" spans="1:18" ht="15.75" customHeight="1">
      <c r="A753" s="2">
        <v>12132</v>
      </c>
      <c r="B753" s="27" t="s">
        <v>1197</v>
      </c>
      <c r="C753" s="12" t="s">
        <v>1502</v>
      </c>
      <c r="D753" s="13" t="s">
        <v>1503</v>
      </c>
      <c r="E753" s="2">
        <v>73</v>
      </c>
      <c r="F753" s="2">
        <v>13</v>
      </c>
      <c r="G753" s="19">
        <v>0.18</v>
      </c>
      <c r="H753" s="19">
        <v>0.3</v>
      </c>
      <c r="I753" s="7">
        <v>66</v>
      </c>
      <c r="J753" s="7">
        <v>6</v>
      </c>
      <c r="K753" s="16">
        <f>IF(OR(ISBLANK(I753),ISBLANK(J753)),"",(J753/I753))</f>
        <v>9.0909090909090912E-2</v>
      </c>
      <c r="L753" s="17" t="str">
        <f>IF(K753="","",IF(K753&gt;=H753,"Yes","No"))</f>
        <v>No</v>
      </c>
      <c r="M753" s="18" t="str">
        <f>IF(OR(ISBLANK(I753),ISBLANK(J753)),"",IF(L753="No", "TJ status removed",IF(K753&gt;0.34, K753 *1.15, K753+0.05)))</f>
        <v>TJ status removed</v>
      </c>
      <c r="N753" s="11">
        <v>8.18</v>
      </c>
      <c r="O753" s="11">
        <v>222.02</v>
      </c>
      <c r="P753" s="11">
        <v>7.67</v>
      </c>
      <c r="Q753" s="11">
        <v>1400</v>
      </c>
      <c r="R753" s="2"/>
    </row>
    <row r="754" spans="1:18" ht="15.75" customHeight="1">
      <c r="A754" s="2">
        <v>43580</v>
      </c>
      <c r="B754" s="27" t="s">
        <v>1197</v>
      </c>
      <c r="C754" s="12" t="s">
        <v>1504</v>
      </c>
      <c r="D754" s="13" t="s">
        <v>1505</v>
      </c>
      <c r="E754" s="2">
        <v>21</v>
      </c>
      <c r="F754" s="2">
        <v>10</v>
      </c>
      <c r="G754" s="19">
        <v>0.48</v>
      </c>
      <c r="H754" s="19">
        <v>0.55000000000000004</v>
      </c>
      <c r="I754" s="7">
        <v>33</v>
      </c>
      <c r="J754" s="7">
        <v>16</v>
      </c>
      <c r="K754" s="16">
        <f>IF(OR(ISBLANK(I754),ISBLANK(J754)),"",(J754/I754))</f>
        <v>0.48484848484848486</v>
      </c>
      <c r="L754" s="17" t="str">
        <f>IF(K754="","",IF(K754&gt;=H754,"Yes","No"))</f>
        <v>No</v>
      </c>
      <c r="M754" s="18" t="str">
        <f>IF(OR(ISBLANK(I754),ISBLANK(J754)),"",IF(L754="No", "TJ status removed",IF(K754&gt;0.34, K754 *1.15, K754+0.05)))</f>
        <v>TJ status removed</v>
      </c>
      <c r="N754" s="11">
        <v>7.71</v>
      </c>
      <c r="O754" s="11">
        <v>468.06</v>
      </c>
      <c r="P754" s="11">
        <v>20.94</v>
      </c>
      <c r="Q754" s="11">
        <v>2830.88</v>
      </c>
      <c r="R754" s="2"/>
    </row>
    <row r="755" spans="1:18" ht="15.75" customHeight="1">
      <c r="A755" s="2">
        <v>10867</v>
      </c>
      <c r="B755" s="27" t="s">
        <v>1197</v>
      </c>
      <c r="C755" s="12" t="s">
        <v>1506</v>
      </c>
      <c r="D755" s="13" t="s">
        <v>1507</v>
      </c>
      <c r="E755" s="2">
        <v>170</v>
      </c>
      <c r="F755" s="2">
        <v>21</v>
      </c>
      <c r="G755" s="19">
        <v>0.12</v>
      </c>
      <c r="H755" s="19">
        <v>0.17</v>
      </c>
      <c r="I755" s="7">
        <v>256</v>
      </c>
      <c r="J755" s="7">
        <v>45</v>
      </c>
      <c r="K755" s="16">
        <f>IF(OR(ISBLANK(I755),ISBLANK(J755)),"",(J755/I755))</f>
        <v>0.17578125</v>
      </c>
      <c r="L755" s="17" t="str">
        <f>IF(K755="","",IF(K755&gt;=H755,"Yes","No"))</f>
        <v>Yes</v>
      </c>
      <c r="M755" s="18">
        <f>IF(OR(ISBLANK(I755),ISBLANK(J755)),"",IF(L755="No", "TJ status removed",IF(K755&gt;0.34, K755 *1.15, K755+0.05)))</f>
        <v>0.22578124999999999</v>
      </c>
      <c r="N755" s="11">
        <v>79.790000000000006</v>
      </c>
      <c r="O755" s="11">
        <v>1023.79</v>
      </c>
      <c r="P755" s="11">
        <v>62.07</v>
      </c>
      <c r="Q755" s="11">
        <v>3612.42</v>
      </c>
      <c r="R755" s="2"/>
    </row>
    <row r="756" spans="1:18" ht="15.75" customHeight="1">
      <c r="A756" s="2">
        <v>11785</v>
      </c>
      <c r="B756" s="27" t="s">
        <v>1197</v>
      </c>
      <c r="C756" s="12" t="s">
        <v>1508</v>
      </c>
      <c r="D756" s="13" t="s">
        <v>1509</v>
      </c>
      <c r="E756" s="2">
        <v>50</v>
      </c>
      <c r="F756" s="2">
        <v>11</v>
      </c>
      <c r="G756" s="19">
        <v>0.22</v>
      </c>
      <c r="H756" s="19">
        <v>0.27</v>
      </c>
      <c r="I756" s="7">
        <v>123</v>
      </c>
      <c r="J756" s="7">
        <v>15</v>
      </c>
      <c r="K756" s="16">
        <f>IF(OR(ISBLANK(I756),ISBLANK(J756)),"",(J756/I756))</f>
        <v>0.12195121951219512</v>
      </c>
      <c r="L756" s="17" t="str">
        <f>IF(K756="","",IF(K756&gt;=H756,"Yes","No"))</f>
        <v>No</v>
      </c>
      <c r="M756" s="18" t="str">
        <f>IF(OR(ISBLANK(I756),ISBLANK(J756)),"",IF(L756="No", "TJ status removed",IF(K756&gt;0.34, K756 *1.15, K756+0.05)))</f>
        <v>TJ status removed</v>
      </c>
      <c r="N756" s="11">
        <v>5.93</v>
      </c>
      <c r="O756" s="11">
        <v>201.8</v>
      </c>
      <c r="P756" s="11">
        <v>1.53</v>
      </c>
      <c r="Q756" s="11">
        <v>1021.4</v>
      </c>
      <c r="R756" s="2"/>
    </row>
    <row r="757" spans="1:18" ht="15.75" customHeight="1">
      <c r="A757" s="2">
        <v>41311</v>
      </c>
      <c r="B757" s="27" t="s">
        <v>1197</v>
      </c>
      <c r="C757" s="12" t="s">
        <v>1510</v>
      </c>
      <c r="D757" s="13" t="s">
        <v>1511</v>
      </c>
      <c r="E757" s="2">
        <v>50</v>
      </c>
      <c r="F757" s="2">
        <v>10</v>
      </c>
      <c r="G757" s="19">
        <v>0.2</v>
      </c>
      <c r="H757" s="19">
        <v>0.25</v>
      </c>
      <c r="I757" s="7">
        <v>10</v>
      </c>
      <c r="J757" s="7">
        <v>1</v>
      </c>
      <c r="K757" s="16">
        <f>IF(OR(ISBLANK(I757),ISBLANK(J757)),"",(J757/I757))</f>
        <v>0.1</v>
      </c>
      <c r="L757" s="17" t="str">
        <f>IF(K757="","",IF(K757&gt;=H757,"Yes","No"))</f>
        <v>No</v>
      </c>
      <c r="M757" s="18" t="str">
        <f>IF(OR(ISBLANK(I757),ISBLANK(J757)),"",IF(L757="No", "TJ status removed",IF(K757&gt;0.34, K757 *1.15, K757+0.05)))</f>
        <v>TJ status removed</v>
      </c>
      <c r="N757" s="11">
        <v>33.22</v>
      </c>
      <c r="O757" s="11">
        <v>1157.33</v>
      </c>
      <c r="P757" s="11">
        <v>34</v>
      </c>
      <c r="Q757" s="11">
        <v>1199</v>
      </c>
      <c r="R757" s="2"/>
    </row>
    <row r="758" spans="1:18" ht="15.75" customHeight="1">
      <c r="A758" s="2">
        <v>41409</v>
      </c>
      <c r="B758" s="27" t="s">
        <v>1197</v>
      </c>
      <c r="C758" s="12" t="s">
        <v>1512</v>
      </c>
      <c r="D758" s="13" t="s">
        <v>1513</v>
      </c>
      <c r="E758" s="2">
        <v>65</v>
      </c>
      <c r="F758" s="2">
        <v>5</v>
      </c>
      <c r="G758" s="19">
        <v>0.08</v>
      </c>
      <c r="H758" s="19">
        <v>0.13</v>
      </c>
      <c r="I758" s="7">
        <v>74</v>
      </c>
      <c r="J758" s="7">
        <v>15</v>
      </c>
      <c r="K758" s="16">
        <f>IF(OR(ISBLANK(I758),ISBLANK(J758)),"",(J758/I758))</f>
        <v>0.20270270270270271</v>
      </c>
      <c r="L758" s="17" t="str">
        <f>IF(K758="","",IF(K758&gt;=H758,"Yes","No"))</f>
        <v>Yes</v>
      </c>
      <c r="M758" s="18">
        <f>IF(OR(ISBLANK(I758),ISBLANK(J758)),"",IF(L758="No", "TJ status removed",IF(K758&gt;0.34, K758 *1.15, K758+0.05)))</f>
        <v>0.25270270270270273</v>
      </c>
      <c r="N758" s="11">
        <v>14.47</v>
      </c>
      <c r="O758" s="11">
        <v>718.36</v>
      </c>
      <c r="P758" s="11">
        <v>19.399999999999999</v>
      </c>
      <c r="Q758" s="11">
        <v>1704.93</v>
      </c>
      <c r="R758" s="2"/>
    </row>
    <row r="759" spans="1:18" ht="15.75" customHeight="1">
      <c r="A759" s="2">
        <v>11191</v>
      </c>
      <c r="B759" s="27" t="s">
        <v>1197</v>
      </c>
      <c r="C759" s="12" t="s">
        <v>1514</v>
      </c>
      <c r="D759" s="13" t="s">
        <v>1515</v>
      </c>
      <c r="E759" s="2">
        <v>50</v>
      </c>
      <c r="F759" s="2">
        <v>9</v>
      </c>
      <c r="G759" s="19">
        <v>0.18</v>
      </c>
      <c r="H759" s="19">
        <v>0.23</v>
      </c>
      <c r="I759" s="7">
        <v>62</v>
      </c>
      <c r="J759" s="7">
        <v>13</v>
      </c>
      <c r="K759" s="16">
        <f>IF(OR(ISBLANK(I759),ISBLANK(J759)),"",(J759/I759))</f>
        <v>0.20967741935483872</v>
      </c>
      <c r="L759" s="17" t="str">
        <f>IF(K759="","",IF(K759&gt;=H759,"Yes","No"))</f>
        <v>No</v>
      </c>
      <c r="M759" s="18" t="str">
        <f>IF(OR(ISBLANK(I759),ISBLANK(J759)),"",IF(L759="No", "TJ status removed",IF(K759&gt;0.34, K759 *1.15, K759+0.05)))</f>
        <v>TJ status removed</v>
      </c>
      <c r="N759" s="11">
        <v>18.61</v>
      </c>
      <c r="O759" s="11">
        <v>661.84</v>
      </c>
      <c r="P759" s="11">
        <v>37.92</v>
      </c>
      <c r="Q759" s="11">
        <v>2086.08</v>
      </c>
      <c r="R759" s="2"/>
    </row>
    <row r="760" spans="1:18" ht="15.75" customHeight="1">
      <c r="A760" s="2">
        <v>11125</v>
      </c>
      <c r="B760" s="27" t="s">
        <v>1197</v>
      </c>
      <c r="C760" s="12" t="s">
        <v>1516</v>
      </c>
      <c r="D760" s="13" t="s">
        <v>1517</v>
      </c>
      <c r="E760" s="2">
        <v>2</v>
      </c>
      <c r="F760" s="2">
        <v>0</v>
      </c>
      <c r="G760" s="19">
        <v>0</v>
      </c>
      <c r="H760" s="19">
        <v>0.59</v>
      </c>
      <c r="I760" s="7">
        <v>19</v>
      </c>
      <c r="J760" s="7">
        <v>4</v>
      </c>
      <c r="K760" s="16">
        <f>IF(OR(ISBLANK(I760),ISBLANK(J760)),"",(J760/I760))</f>
        <v>0.21052631578947367</v>
      </c>
      <c r="L760" s="17" t="str">
        <f>IF(K760="","",IF(K760&gt;=H760,"Yes","No"))</f>
        <v>No</v>
      </c>
      <c r="M760" s="18" t="str">
        <f>IF(OR(ISBLANK(I760),ISBLANK(J760)),"",IF(L760="No", "TJ status removed",IF(K760&gt;0.34, K760 *1.15, K760+0.05)))</f>
        <v>TJ status removed</v>
      </c>
      <c r="N760" s="11">
        <v>0</v>
      </c>
      <c r="O760" s="11">
        <v>109.6</v>
      </c>
      <c r="P760" s="11">
        <v>0</v>
      </c>
      <c r="Q760" s="11">
        <v>1277.5</v>
      </c>
      <c r="R760" s="2"/>
    </row>
    <row r="761" spans="1:18" ht="15.75" customHeight="1">
      <c r="A761" s="2">
        <v>41390</v>
      </c>
      <c r="B761" s="27" t="s">
        <v>1197</v>
      </c>
      <c r="C761" s="12" t="s">
        <v>1518</v>
      </c>
      <c r="D761" s="13" t="s">
        <v>1519</v>
      </c>
      <c r="E761" s="2">
        <v>37</v>
      </c>
      <c r="F761" s="2">
        <v>11</v>
      </c>
      <c r="G761" s="19">
        <v>0.3</v>
      </c>
      <c r="H761" s="19">
        <v>0.35</v>
      </c>
      <c r="I761" s="7">
        <v>33</v>
      </c>
      <c r="J761" s="7">
        <v>11</v>
      </c>
      <c r="K761" s="16">
        <f>IF(OR(ISBLANK(I761),ISBLANK(J761)),"",(J761/I761))</f>
        <v>0.33333333333333331</v>
      </c>
      <c r="L761" s="17" t="str">
        <f>IF(K761="","",IF(K761&gt;=H761,"Yes","No"))</f>
        <v>No</v>
      </c>
      <c r="M761" s="18" t="str">
        <f>IF(OR(ISBLANK(I761),ISBLANK(J761)),"",IF(L761="No", "TJ status removed",IF(K761&gt;0.34, K761 *1.15, K761+0.05)))</f>
        <v>TJ status removed</v>
      </c>
      <c r="N761" s="11">
        <v>10.36</v>
      </c>
      <c r="O761" s="11">
        <v>697.36</v>
      </c>
      <c r="P761" s="11">
        <v>1.55</v>
      </c>
      <c r="Q761" s="11">
        <v>3840.73</v>
      </c>
      <c r="R761" s="2"/>
    </row>
    <row r="762" spans="1:18" ht="15.75" customHeight="1">
      <c r="A762" s="2">
        <v>792</v>
      </c>
      <c r="B762" s="27" t="s">
        <v>1197</v>
      </c>
      <c r="C762" s="12" t="s">
        <v>1520</v>
      </c>
      <c r="D762" s="13" t="s">
        <v>1521</v>
      </c>
      <c r="E762" s="2">
        <v>28</v>
      </c>
      <c r="F762" s="2">
        <v>3</v>
      </c>
      <c r="G762" s="19">
        <v>0.11</v>
      </c>
      <c r="H762" s="19">
        <v>0.18</v>
      </c>
      <c r="I762" s="7">
        <v>33</v>
      </c>
      <c r="J762" s="7">
        <v>3</v>
      </c>
      <c r="K762" s="16">
        <f>IF(OR(ISBLANK(I762),ISBLANK(J762)),"",(J762/I762))</f>
        <v>9.0909090909090912E-2</v>
      </c>
      <c r="L762" s="17" t="str">
        <f>IF(K762="","",IF(K762&gt;=H762,"Yes","No"))</f>
        <v>No</v>
      </c>
      <c r="M762" s="18" t="str">
        <f>IF(OR(ISBLANK(I762),ISBLANK(J762)),"",IF(L762="No", "TJ status removed",IF(K762&gt;0.34, K762 *1.15, K762+0.05)))</f>
        <v>TJ status removed</v>
      </c>
      <c r="N762" s="11">
        <v>9.73</v>
      </c>
      <c r="O762" s="11">
        <v>484.43</v>
      </c>
      <c r="P762" s="11">
        <v>32</v>
      </c>
      <c r="Q762" s="11">
        <v>3376.67</v>
      </c>
      <c r="R762" s="2"/>
    </row>
    <row r="763" spans="1:18" ht="15.75" customHeight="1">
      <c r="A763" s="2">
        <v>41542</v>
      </c>
      <c r="B763" s="27" t="s">
        <v>1197</v>
      </c>
      <c r="C763" s="12" t="s">
        <v>1522</v>
      </c>
      <c r="D763" s="13" t="s">
        <v>1523</v>
      </c>
      <c r="E763" s="2">
        <v>17</v>
      </c>
      <c r="F763" s="2">
        <v>2</v>
      </c>
      <c r="G763" s="19">
        <v>0.12</v>
      </c>
      <c r="H763" s="19">
        <v>0.17</v>
      </c>
      <c r="I763" s="7">
        <v>23</v>
      </c>
      <c r="J763" s="7">
        <v>2</v>
      </c>
      <c r="K763" s="16">
        <f>IF(OR(ISBLANK(I763),ISBLANK(J763)),"",(J763/I763))</f>
        <v>8.6956521739130432E-2</v>
      </c>
      <c r="L763" s="17" t="str">
        <f>IF(K763="","",IF(K763&gt;=H763,"Yes","No"))</f>
        <v>No</v>
      </c>
      <c r="M763" s="18" t="str">
        <f>IF(OR(ISBLANK(I763),ISBLANK(J763)),"",IF(L763="No", "TJ status removed",IF(K763&gt;0.34, K763 *1.15, K763+0.05)))</f>
        <v>TJ status removed</v>
      </c>
      <c r="N763" s="11">
        <v>55.19</v>
      </c>
      <c r="O763" s="11">
        <v>1644.29</v>
      </c>
      <c r="P763" s="11">
        <v>8.5</v>
      </c>
      <c r="Q763" s="11">
        <v>1132</v>
      </c>
      <c r="R763" s="2"/>
    </row>
    <row r="764" spans="1:18" ht="15.75" customHeight="1">
      <c r="A764" s="2">
        <v>10461</v>
      </c>
      <c r="B764" s="27" t="s">
        <v>1197</v>
      </c>
      <c r="C764" s="12" t="s">
        <v>1524</v>
      </c>
      <c r="D764" s="13" t="s">
        <v>1525</v>
      </c>
      <c r="E764" s="2">
        <v>74</v>
      </c>
      <c r="F764" s="2">
        <v>4</v>
      </c>
      <c r="G764" s="19">
        <v>0.05</v>
      </c>
      <c r="H764" s="19">
        <v>0.11</v>
      </c>
      <c r="I764" s="7">
        <v>147</v>
      </c>
      <c r="J764" s="7">
        <v>4</v>
      </c>
      <c r="K764" s="16">
        <f>IF(OR(ISBLANK(I764),ISBLANK(J764)),"",(J764/I764))</f>
        <v>2.7210884353741496E-2</v>
      </c>
      <c r="L764" s="17" t="str">
        <f>IF(K764="","",IF(K764&gt;=H764,"Yes","No"))</f>
        <v>No</v>
      </c>
      <c r="M764" s="18" t="str">
        <f>IF(OR(ISBLANK(I764),ISBLANK(J764)),"",IF(L764="No", "TJ status removed",IF(K764&gt;0.34, K764 *1.15, K764+0.05)))</f>
        <v>TJ status removed</v>
      </c>
      <c r="N764" s="11">
        <v>0</v>
      </c>
      <c r="O764" s="11">
        <v>148.27000000000001</v>
      </c>
      <c r="P764" s="11">
        <v>0</v>
      </c>
      <c r="Q764" s="11">
        <v>2126.75</v>
      </c>
      <c r="R764" s="2"/>
    </row>
    <row r="765" spans="1:18" ht="15.75" customHeight="1">
      <c r="A765" s="2">
        <v>12028</v>
      </c>
      <c r="B765" s="27" t="s">
        <v>1197</v>
      </c>
      <c r="C765" s="12" t="s">
        <v>1526</v>
      </c>
      <c r="D765" s="13" t="s">
        <v>1527</v>
      </c>
      <c r="E765" s="2">
        <v>18</v>
      </c>
      <c r="F765" s="2">
        <v>2</v>
      </c>
      <c r="G765" s="19">
        <v>0.11</v>
      </c>
      <c r="H765" s="19">
        <v>0.16</v>
      </c>
      <c r="I765" s="7">
        <v>28</v>
      </c>
      <c r="J765" s="7">
        <v>6</v>
      </c>
      <c r="K765" s="16">
        <f>IF(OR(ISBLANK(I765),ISBLANK(J765)),"",(J765/I765))</f>
        <v>0.21428571428571427</v>
      </c>
      <c r="L765" s="17" t="str">
        <f>IF(K765="","",IF(K765&gt;=H765,"Yes","No"))</f>
        <v>Yes</v>
      </c>
      <c r="M765" s="18">
        <f>IF(OR(ISBLANK(I765),ISBLANK(J765)),"",IF(L765="No", "TJ status removed",IF(K765&gt;0.34, K765 *1.15, K765+0.05)))</f>
        <v>0.26428571428571429</v>
      </c>
      <c r="N765" s="11">
        <v>15.14</v>
      </c>
      <c r="O765" s="11">
        <v>389.41</v>
      </c>
      <c r="P765" s="11">
        <v>13.33</v>
      </c>
      <c r="Q765" s="11">
        <v>2000.5</v>
      </c>
      <c r="R765" s="2"/>
    </row>
    <row r="766" spans="1:18" ht="15.75" customHeight="1">
      <c r="A766" s="2">
        <v>42087</v>
      </c>
      <c r="B766" s="27" t="s">
        <v>1197</v>
      </c>
      <c r="C766" s="12" t="s">
        <v>1528</v>
      </c>
      <c r="D766" s="13" t="s">
        <v>1529</v>
      </c>
      <c r="E766" s="2">
        <v>26</v>
      </c>
      <c r="F766" s="2">
        <v>5</v>
      </c>
      <c r="G766" s="19">
        <v>0.19</v>
      </c>
      <c r="H766" s="19">
        <v>0.24</v>
      </c>
      <c r="I766" s="7">
        <v>39</v>
      </c>
      <c r="J766" s="7">
        <v>2</v>
      </c>
      <c r="K766" s="16">
        <f>IF(OR(ISBLANK(I766),ISBLANK(J766)),"",(J766/I766))</f>
        <v>5.128205128205128E-2</v>
      </c>
      <c r="L766" s="17" t="str">
        <f>IF(K766="","",IF(K766&gt;=H766,"Yes","No"))</f>
        <v>No</v>
      </c>
      <c r="M766" s="18" t="str">
        <f>IF(OR(ISBLANK(I766),ISBLANK(J766)),"",IF(L766="No", "TJ status removed",IF(K766&gt;0.34, K766 *1.15, K766+0.05)))</f>
        <v>TJ status removed</v>
      </c>
      <c r="N766" s="11">
        <v>3.11</v>
      </c>
      <c r="O766" s="11">
        <v>748.92</v>
      </c>
      <c r="P766" s="11">
        <v>49</v>
      </c>
      <c r="Q766" s="11">
        <v>2244.5</v>
      </c>
      <c r="R766" s="2"/>
    </row>
    <row r="767" spans="1:18" ht="15.75" customHeight="1">
      <c r="A767" s="2">
        <v>11084</v>
      </c>
      <c r="B767" s="27" t="s">
        <v>1197</v>
      </c>
      <c r="C767" s="12" t="s">
        <v>1530</v>
      </c>
      <c r="D767" s="13" t="s">
        <v>1531</v>
      </c>
      <c r="E767" s="2">
        <v>35</v>
      </c>
      <c r="F767" s="2">
        <v>11</v>
      </c>
      <c r="G767" s="19">
        <v>0.31</v>
      </c>
      <c r="H767" s="19">
        <v>0.36</v>
      </c>
      <c r="I767" s="7">
        <v>36</v>
      </c>
      <c r="J767" s="7">
        <v>10</v>
      </c>
      <c r="K767" s="16">
        <f>IF(OR(ISBLANK(I767),ISBLANK(J767)),"",(J767/I767))</f>
        <v>0.27777777777777779</v>
      </c>
      <c r="L767" s="17" t="str">
        <f>IF(K767="","",IF(K767&gt;=H767,"Yes","No"))</f>
        <v>No</v>
      </c>
      <c r="M767" s="18" t="str">
        <f>IF(OR(ISBLANK(I767),ISBLANK(J767)),"",IF(L767="No", "TJ status removed",IF(K767&gt;0.34, K767 *1.15, K767+0.05)))</f>
        <v>TJ status removed</v>
      </c>
      <c r="N767" s="11">
        <v>9.15</v>
      </c>
      <c r="O767" s="11">
        <v>298.31</v>
      </c>
      <c r="P767" s="11">
        <v>20.100000000000001</v>
      </c>
      <c r="Q767" s="11">
        <v>1057.9000000000001</v>
      </c>
      <c r="R767" s="2"/>
    </row>
    <row r="768" spans="1:18" ht="15.75" customHeight="1">
      <c r="A768" s="2">
        <v>296</v>
      </c>
      <c r="B768" s="27" t="s">
        <v>1197</v>
      </c>
      <c r="C768" s="12" t="s">
        <v>1532</v>
      </c>
      <c r="D768" s="13" t="s">
        <v>1533</v>
      </c>
      <c r="E768" s="2">
        <v>39</v>
      </c>
      <c r="F768" s="2">
        <v>9</v>
      </c>
      <c r="G768" s="19">
        <v>0.23</v>
      </c>
      <c r="H768" s="19">
        <v>0.28000000000000003</v>
      </c>
      <c r="I768" s="7">
        <v>45</v>
      </c>
      <c r="J768" s="7">
        <v>1</v>
      </c>
      <c r="K768" s="16">
        <f>IF(OR(ISBLANK(I768),ISBLANK(J768)),"",(J768/I768))</f>
        <v>2.2222222222222223E-2</v>
      </c>
      <c r="L768" s="17" t="str">
        <f>IF(K768="","",IF(K768&gt;=H768,"Yes","No"))</f>
        <v>No</v>
      </c>
      <c r="M768" s="18" t="str">
        <f>IF(OR(ISBLANK(I768),ISBLANK(J768)),"",IF(L768="No", "TJ status removed",IF(K768&gt;0.34, K768 *1.15, K768+0.05)))</f>
        <v>TJ status removed</v>
      </c>
      <c r="N768" s="11">
        <v>16.59</v>
      </c>
      <c r="O768" s="11">
        <v>842.3</v>
      </c>
      <c r="P768" s="11">
        <v>29</v>
      </c>
      <c r="Q768" s="11">
        <v>1607</v>
      </c>
      <c r="R768" s="2"/>
    </row>
    <row r="769" spans="1:18" ht="15.75" customHeight="1">
      <c r="A769" s="2">
        <v>10450</v>
      </c>
      <c r="B769" s="27" t="s">
        <v>1197</v>
      </c>
      <c r="C769" s="12" t="s">
        <v>1534</v>
      </c>
      <c r="D769" s="13" t="s">
        <v>1535</v>
      </c>
      <c r="E769" s="2">
        <v>39</v>
      </c>
      <c r="F769" s="2">
        <v>16</v>
      </c>
      <c r="G769" s="19">
        <v>0.41</v>
      </c>
      <c r="H769" s="19">
        <v>0.47</v>
      </c>
      <c r="I769" s="7">
        <v>35</v>
      </c>
      <c r="J769" s="7">
        <v>19</v>
      </c>
      <c r="K769" s="16">
        <f>IF(OR(ISBLANK(I769),ISBLANK(J769)),"",(J769/I769))</f>
        <v>0.54285714285714282</v>
      </c>
      <c r="L769" s="17" t="str">
        <f>IF(K769="","",IF(K769&gt;=H769,"Yes","No"))</f>
        <v>Yes</v>
      </c>
      <c r="M769" s="18">
        <f>IF(OR(ISBLANK(I769),ISBLANK(J769)),"",IF(L769="No", "TJ status removed",IF(K769&gt;0.34, K769 *1.15, K769+0.05)))</f>
        <v>0.62428571428571422</v>
      </c>
      <c r="N769" s="11">
        <v>5</v>
      </c>
      <c r="O769" s="11">
        <v>345.5</v>
      </c>
      <c r="P769" s="11">
        <v>30.53</v>
      </c>
      <c r="Q769" s="11">
        <v>1236.3699999999999</v>
      </c>
      <c r="R769" s="2"/>
    </row>
    <row r="770" spans="1:18" ht="15.75" customHeight="1">
      <c r="A770" s="2">
        <v>10592</v>
      </c>
      <c r="B770" s="27" t="s">
        <v>1197</v>
      </c>
      <c r="C770" s="12" t="s">
        <v>1536</v>
      </c>
      <c r="D770" s="13" t="s">
        <v>1537</v>
      </c>
      <c r="E770" s="2">
        <v>20</v>
      </c>
      <c r="F770" s="2">
        <v>6</v>
      </c>
      <c r="G770" s="19">
        <v>0.3</v>
      </c>
      <c r="H770" s="19">
        <v>0.35</v>
      </c>
      <c r="I770" s="7">
        <v>30</v>
      </c>
      <c r="J770" s="7">
        <v>11</v>
      </c>
      <c r="K770" s="16">
        <f>IF(OR(ISBLANK(I770),ISBLANK(J770)),"",(J770/I770))</f>
        <v>0.36666666666666664</v>
      </c>
      <c r="L770" s="17" t="str">
        <f>IF(K770="","",IF(K770&gt;=H770,"Yes","No"))</f>
        <v>Yes</v>
      </c>
      <c r="M770" s="18">
        <f>IF(OR(ISBLANK(I770),ISBLANK(J770)),"",IF(L770="No", "TJ status removed",IF(K770&gt;0.34, K770 *1.15, K770+0.05)))</f>
        <v>0.42166666666666658</v>
      </c>
      <c r="N770" s="11">
        <v>14.16</v>
      </c>
      <c r="O770" s="11">
        <v>116.89</v>
      </c>
      <c r="P770" s="11">
        <v>41.18</v>
      </c>
      <c r="Q770" s="11">
        <v>527.45000000000005</v>
      </c>
      <c r="R770" s="2"/>
    </row>
    <row r="771" spans="1:18" ht="15.75" customHeight="1">
      <c r="A771" s="2">
        <v>11469</v>
      </c>
      <c r="B771" s="27" t="s">
        <v>1197</v>
      </c>
      <c r="C771" s="12" t="s">
        <v>1538</v>
      </c>
      <c r="D771" s="13" t="s">
        <v>1539</v>
      </c>
      <c r="E771" s="2">
        <v>114</v>
      </c>
      <c r="F771" s="2">
        <v>2</v>
      </c>
      <c r="G771" s="19">
        <v>0.02</v>
      </c>
      <c r="H771" s="19">
        <v>0.13</v>
      </c>
      <c r="I771" s="7">
        <v>119</v>
      </c>
      <c r="J771" s="7">
        <v>10</v>
      </c>
      <c r="K771" s="16">
        <f>IF(OR(ISBLANK(I771),ISBLANK(J771)),"",(J771/I771))</f>
        <v>8.4033613445378158E-2</v>
      </c>
      <c r="L771" s="17" t="str">
        <f>IF(K771="","",IF(K771&gt;=H771,"Yes","No"))</f>
        <v>No</v>
      </c>
      <c r="M771" s="18" t="str">
        <f>IF(OR(ISBLANK(I771),ISBLANK(J771)),"",IF(L771="No", "TJ status removed",IF(K771&gt;0.34, K771 *1.15, K771+0.05)))</f>
        <v>TJ status removed</v>
      </c>
      <c r="N771" s="11">
        <v>18.61</v>
      </c>
      <c r="O771" s="11">
        <v>195.86</v>
      </c>
      <c r="P771" s="11">
        <v>12.8</v>
      </c>
      <c r="Q771" s="11">
        <v>882.9</v>
      </c>
      <c r="R771" s="2"/>
    </row>
    <row r="772" spans="1:18" ht="15.75" customHeight="1">
      <c r="A772" s="2">
        <v>10940</v>
      </c>
      <c r="B772" s="27" t="s">
        <v>1197</v>
      </c>
      <c r="C772" s="12" t="s">
        <v>1540</v>
      </c>
      <c r="D772" s="13" t="s">
        <v>1541</v>
      </c>
      <c r="E772" s="2">
        <v>17</v>
      </c>
      <c r="F772" s="2">
        <v>1</v>
      </c>
      <c r="G772" s="19">
        <v>0.06</v>
      </c>
      <c r="H772" s="19">
        <v>0.11</v>
      </c>
      <c r="I772" s="7">
        <v>3</v>
      </c>
      <c r="J772" s="7">
        <v>1</v>
      </c>
      <c r="K772" s="16">
        <f>IF(OR(ISBLANK(I772),ISBLANK(J772)),"",(J772/I772))</f>
        <v>0.33333333333333331</v>
      </c>
      <c r="L772" s="17" t="str">
        <f>IF(K772="","",IF(K772&gt;=H772,"Yes","No"))</f>
        <v>Yes</v>
      </c>
      <c r="M772" s="18">
        <f>IF(OR(ISBLANK(I772),ISBLANK(J772)),"",IF(L772="No", "TJ status removed",IF(K772&gt;0.34, K772 *1.15, K772+0.05)))</f>
        <v>0.3833333333333333</v>
      </c>
      <c r="N772" s="11">
        <v>0</v>
      </c>
      <c r="O772" s="11">
        <v>611</v>
      </c>
      <c r="P772" s="11">
        <v>0</v>
      </c>
      <c r="Q772" s="11">
        <v>1310</v>
      </c>
      <c r="R772" s="2"/>
    </row>
    <row r="773" spans="1:18" ht="15.75" customHeight="1">
      <c r="A773" s="2">
        <v>10565</v>
      </c>
      <c r="B773" s="27" t="s">
        <v>1197</v>
      </c>
      <c r="C773" s="12" t="s">
        <v>1542</v>
      </c>
      <c r="D773" s="13" t="s">
        <v>1543</v>
      </c>
      <c r="E773" s="2">
        <v>55</v>
      </c>
      <c r="F773" s="2">
        <v>0</v>
      </c>
      <c r="G773" s="19">
        <v>0</v>
      </c>
      <c r="H773" s="19">
        <v>0.17</v>
      </c>
      <c r="I773" s="7">
        <v>44</v>
      </c>
      <c r="J773" s="7">
        <v>10</v>
      </c>
      <c r="K773" s="16">
        <f>IF(OR(ISBLANK(I773),ISBLANK(J773)),"",(J773/I773))</f>
        <v>0.22727272727272727</v>
      </c>
      <c r="L773" s="17" t="str">
        <f>IF(K773="","",IF(K773&gt;=H773,"Yes","No"))</f>
        <v>Yes</v>
      </c>
      <c r="M773" s="18">
        <f>IF(OR(ISBLANK(I773),ISBLANK(J773)),"",IF(L773="No", "TJ status removed",IF(K773&gt;0.34, K773 *1.15, K773+0.05)))</f>
        <v>0.27727272727272728</v>
      </c>
      <c r="N773" s="11">
        <v>12.97</v>
      </c>
      <c r="O773" s="11">
        <v>210.03</v>
      </c>
      <c r="P773" s="11">
        <v>13.4</v>
      </c>
      <c r="Q773" s="11">
        <v>1264.2</v>
      </c>
      <c r="R773" s="2"/>
    </row>
    <row r="774" spans="1:18" ht="15.75" customHeight="1">
      <c r="A774" s="2">
        <v>41260</v>
      </c>
      <c r="B774" s="27" t="s">
        <v>1197</v>
      </c>
      <c r="C774" s="12" t="s">
        <v>1544</v>
      </c>
      <c r="D774" s="13" t="s">
        <v>1545</v>
      </c>
      <c r="E774" s="2">
        <v>31</v>
      </c>
      <c r="F774" s="2">
        <v>4</v>
      </c>
      <c r="G774" s="19">
        <v>0.13</v>
      </c>
      <c r="H774" s="19">
        <v>0.2</v>
      </c>
      <c r="I774" s="7">
        <v>56</v>
      </c>
      <c r="J774" s="7">
        <v>10</v>
      </c>
      <c r="K774" s="16">
        <f>IF(OR(ISBLANK(I774),ISBLANK(J774)),"",(J774/I774))</f>
        <v>0.17857142857142858</v>
      </c>
      <c r="L774" s="17" t="str">
        <f>IF(K774="","",IF(K774&gt;=H774,"Yes","No"))</f>
        <v>No</v>
      </c>
      <c r="M774" s="18" t="str">
        <f>IF(OR(ISBLANK(I774),ISBLANK(J774)),"",IF(L774="No", "TJ status removed",IF(K774&gt;0.34, K774 *1.15, K774+0.05)))</f>
        <v>TJ status removed</v>
      </c>
      <c r="N774" s="11">
        <v>39.909999999999997</v>
      </c>
      <c r="O774" s="11">
        <v>399.54</v>
      </c>
      <c r="P774" s="11">
        <v>11.6</v>
      </c>
      <c r="Q774" s="11">
        <v>1432.1</v>
      </c>
      <c r="R774" s="2"/>
    </row>
    <row r="775" spans="1:18" ht="15.75" customHeight="1">
      <c r="A775" s="2">
        <v>12224</v>
      </c>
      <c r="B775" s="27" t="s">
        <v>1197</v>
      </c>
      <c r="C775" s="12" t="s">
        <v>1546</v>
      </c>
      <c r="D775" s="13" t="s">
        <v>1547</v>
      </c>
      <c r="E775" s="14">
        <v>25</v>
      </c>
      <c r="F775" s="14">
        <v>17</v>
      </c>
      <c r="G775" s="15">
        <v>0.68</v>
      </c>
      <c r="H775" s="15">
        <v>0.78</v>
      </c>
      <c r="I775" s="7">
        <v>23</v>
      </c>
      <c r="J775" s="7">
        <v>18</v>
      </c>
      <c r="K775" s="16">
        <f>IF(OR(ISBLANK(I775),ISBLANK(J775)),"",(J775/I775))</f>
        <v>0.78260869565217395</v>
      </c>
      <c r="L775" s="17" t="str">
        <f>IF(K775="","",IF(K775&gt;=H775,"Yes","No"))</f>
        <v>Yes</v>
      </c>
      <c r="M775" s="18">
        <f>IF(OR(ISBLANK(I775),ISBLANK(J775)),"",IF(L775="No", "TJ status removed",IF(K775&gt;0.34, K775 *1.15, K775+0.05)))</f>
        <v>0.9</v>
      </c>
      <c r="N775" s="11">
        <v>0</v>
      </c>
      <c r="O775" s="11">
        <v>119</v>
      </c>
      <c r="P775" s="11">
        <v>0</v>
      </c>
      <c r="Q775" s="11">
        <v>1089.78</v>
      </c>
      <c r="R775" s="2"/>
    </row>
    <row r="776" spans="1:18" ht="15.75" customHeight="1">
      <c r="A776" s="2">
        <v>572</v>
      </c>
      <c r="B776" s="27" t="s">
        <v>1197</v>
      </c>
      <c r="C776" s="12" t="s">
        <v>1548</v>
      </c>
      <c r="D776" s="13" t="s">
        <v>1549</v>
      </c>
      <c r="E776" s="2">
        <v>45</v>
      </c>
      <c r="F776" s="2">
        <v>16</v>
      </c>
      <c r="G776" s="19">
        <v>0.36</v>
      </c>
      <c r="H776" s="19">
        <v>0.45</v>
      </c>
      <c r="I776" s="7">
        <v>56</v>
      </c>
      <c r="J776" s="7">
        <v>28</v>
      </c>
      <c r="K776" s="16">
        <f>IF(OR(ISBLANK(I776),ISBLANK(J776)),"",(J776/I776))</f>
        <v>0.5</v>
      </c>
      <c r="L776" s="17" t="str">
        <f>IF(K776="","",IF(K776&gt;=H776,"Yes","No"))</f>
        <v>Yes</v>
      </c>
      <c r="M776" s="18">
        <f>IF(OR(ISBLANK(I776),ISBLANK(J776)),"",IF(L776="No", "TJ status removed",IF(K776&gt;0.34, K776 *1.15, K776+0.05)))</f>
        <v>0.57499999999999996</v>
      </c>
      <c r="N776" s="11">
        <v>12.93</v>
      </c>
      <c r="O776" s="11">
        <v>336.39</v>
      </c>
      <c r="P776" s="11">
        <v>27.5</v>
      </c>
      <c r="Q776" s="11">
        <v>1850.57</v>
      </c>
      <c r="R776" s="2"/>
    </row>
    <row r="777" spans="1:18" ht="15.75" customHeight="1">
      <c r="A777" s="2">
        <v>10624</v>
      </c>
      <c r="B777" s="27" t="s">
        <v>1197</v>
      </c>
      <c r="C777" s="12" t="s">
        <v>1550</v>
      </c>
      <c r="D777" s="13" t="s">
        <v>1551</v>
      </c>
      <c r="E777" s="2">
        <v>68</v>
      </c>
      <c r="F777" s="2">
        <v>15</v>
      </c>
      <c r="G777" s="19">
        <v>0.22</v>
      </c>
      <c r="H777" s="19">
        <v>0.38</v>
      </c>
      <c r="I777" s="7">
        <v>52</v>
      </c>
      <c r="J777" s="7">
        <v>17</v>
      </c>
      <c r="K777" s="16">
        <f>IF(OR(ISBLANK(I777),ISBLANK(J777)),"",(J777/I777))</f>
        <v>0.32692307692307693</v>
      </c>
      <c r="L777" s="17" t="str">
        <f>IF(K777="","",IF(K777&gt;=H777,"Yes","No"))</f>
        <v>No</v>
      </c>
      <c r="M777" s="18" t="str">
        <f>IF(OR(ISBLANK(I777),ISBLANK(J777)),"",IF(L777="No", "TJ status removed",IF(K777&gt;0.34, K777 *1.15, K777+0.05)))</f>
        <v>TJ status removed</v>
      </c>
      <c r="N777" s="11">
        <v>20.71</v>
      </c>
      <c r="O777" s="11">
        <v>548.29</v>
      </c>
      <c r="P777" s="11">
        <v>24.29</v>
      </c>
      <c r="Q777" s="11">
        <v>1532</v>
      </c>
      <c r="R777" s="2"/>
    </row>
    <row r="778" spans="1:18" ht="15.75" customHeight="1">
      <c r="A778" s="2">
        <v>10566</v>
      </c>
      <c r="B778" s="27" t="s">
        <v>1197</v>
      </c>
      <c r="C778" s="12" t="s">
        <v>1552</v>
      </c>
      <c r="D778" s="13" t="s">
        <v>1553</v>
      </c>
      <c r="E778" s="2">
        <v>54</v>
      </c>
      <c r="F778" s="2">
        <v>8</v>
      </c>
      <c r="G778" s="19">
        <v>0.15</v>
      </c>
      <c r="H778" s="19">
        <v>0.2</v>
      </c>
      <c r="I778" s="7">
        <v>74</v>
      </c>
      <c r="J778" s="7">
        <v>12</v>
      </c>
      <c r="K778" s="16">
        <f>IF(OR(ISBLANK(I778),ISBLANK(J778)),"",(J778/I778))</f>
        <v>0.16216216216216217</v>
      </c>
      <c r="L778" s="17" t="str">
        <f>IF(K778="","",IF(K778&gt;=H778,"Yes","No"))</f>
        <v>No</v>
      </c>
      <c r="M778" s="18" t="str">
        <f>IF(OR(ISBLANK(I778),ISBLANK(J778)),"",IF(L778="No", "TJ status removed",IF(K778&gt;0.34, K778 *1.15, K778+0.05)))</f>
        <v>TJ status removed</v>
      </c>
      <c r="N778" s="11">
        <v>6.76</v>
      </c>
      <c r="O778" s="11">
        <v>127.48</v>
      </c>
      <c r="P778" s="11">
        <v>9.75</v>
      </c>
      <c r="Q778" s="11">
        <v>810.08</v>
      </c>
      <c r="R778" s="2"/>
    </row>
    <row r="779" spans="1:18" ht="15.75" customHeight="1">
      <c r="A779" s="2">
        <v>12220</v>
      </c>
      <c r="B779" s="27" t="s">
        <v>1197</v>
      </c>
      <c r="C779" s="12" t="s">
        <v>1554</v>
      </c>
      <c r="D779" s="13" t="s">
        <v>1555</v>
      </c>
      <c r="E779" s="2">
        <v>97</v>
      </c>
      <c r="F779" s="2">
        <v>1</v>
      </c>
      <c r="G779" s="19">
        <v>0.01</v>
      </c>
      <c r="H779" s="19">
        <v>0.13</v>
      </c>
      <c r="I779" s="7">
        <v>70</v>
      </c>
      <c r="J779" s="7">
        <v>4</v>
      </c>
      <c r="K779" s="16">
        <f>IF(OR(ISBLANK(I779),ISBLANK(J779)),"",(J779/I779))</f>
        <v>5.7142857142857141E-2</v>
      </c>
      <c r="L779" s="17" t="str">
        <f>IF(K779="","",IF(K779&gt;=H779,"Yes","No"))</f>
        <v>No</v>
      </c>
      <c r="M779" s="18" t="str">
        <f>IF(OR(ISBLANK(I779),ISBLANK(J779)),"",IF(L779="No", "TJ status removed",IF(K779&gt;0.34, K779 *1.15, K779+0.05)))</f>
        <v>TJ status removed</v>
      </c>
      <c r="N779" s="11">
        <v>5.5</v>
      </c>
      <c r="O779" s="11">
        <v>698.18</v>
      </c>
      <c r="P779" s="11">
        <v>38</v>
      </c>
      <c r="Q779" s="11">
        <v>2360.25</v>
      </c>
      <c r="R779" s="2"/>
    </row>
    <row r="780" spans="1:18" ht="15.75" customHeight="1">
      <c r="A780" s="2">
        <v>42235</v>
      </c>
      <c r="B780" s="27" t="s">
        <v>1197</v>
      </c>
      <c r="C780" s="12" t="s">
        <v>1556</v>
      </c>
      <c r="D780" s="13" t="s">
        <v>1557</v>
      </c>
      <c r="E780" s="2">
        <v>39</v>
      </c>
      <c r="F780" s="2">
        <v>2</v>
      </c>
      <c r="G780" s="19">
        <v>0.05</v>
      </c>
      <c r="H780" s="19">
        <v>0.1</v>
      </c>
      <c r="I780" s="7">
        <v>29</v>
      </c>
      <c r="J780" s="7">
        <v>2</v>
      </c>
      <c r="K780" s="16">
        <f>IF(OR(ISBLANK(I780),ISBLANK(J780)),"",(J780/I780))</f>
        <v>6.8965517241379309E-2</v>
      </c>
      <c r="L780" s="17" t="str">
        <f>IF(K780="","",IF(K780&gt;=H780,"Yes","No"))</f>
        <v>No</v>
      </c>
      <c r="M780" s="18" t="str">
        <f>IF(OR(ISBLANK(I780),ISBLANK(J780)),"",IF(L780="No", "TJ status removed",IF(K780&gt;0.34, K780 *1.15, K780+0.05)))</f>
        <v>TJ status removed</v>
      </c>
      <c r="N780" s="11">
        <v>4.67</v>
      </c>
      <c r="O780" s="11">
        <v>548.66999999999996</v>
      </c>
      <c r="P780" s="11">
        <v>87</v>
      </c>
      <c r="Q780" s="11">
        <v>5980.5</v>
      </c>
      <c r="R780" s="2"/>
    </row>
    <row r="781" spans="1:18" ht="15.75" customHeight="1">
      <c r="A781" s="2">
        <v>41651</v>
      </c>
      <c r="B781" s="27" t="s">
        <v>1197</v>
      </c>
      <c r="C781" s="12" t="s">
        <v>1558</v>
      </c>
      <c r="D781" s="13" t="s">
        <v>1559</v>
      </c>
      <c r="E781" s="2">
        <v>48</v>
      </c>
      <c r="F781" s="2">
        <v>12</v>
      </c>
      <c r="G781" s="19">
        <v>0.25</v>
      </c>
      <c r="H781" s="19">
        <v>0.4</v>
      </c>
      <c r="I781" s="7">
        <v>24</v>
      </c>
      <c r="J781" s="7">
        <v>13</v>
      </c>
      <c r="K781" s="16">
        <f>IF(OR(ISBLANK(I781),ISBLANK(J781)),"",(J781/I781))</f>
        <v>0.54166666666666663</v>
      </c>
      <c r="L781" s="17" t="str">
        <f>IF(K781="","",IF(K781&gt;=H781,"Yes","No"))</f>
        <v>Yes</v>
      </c>
      <c r="M781" s="18">
        <f>IF(OR(ISBLANK(I781),ISBLANK(J781)),"",IF(L781="No", "TJ status removed",IF(K781&gt;0.34, K781 *1.15, K781+0.05)))</f>
        <v>0.62291666666666656</v>
      </c>
      <c r="N781" s="11">
        <v>11.73</v>
      </c>
      <c r="O781" s="11">
        <v>370.82</v>
      </c>
      <c r="P781" s="11">
        <v>6.46</v>
      </c>
      <c r="Q781" s="11">
        <v>2987.69</v>
      </c>
      <c r="R781" s="2"/>
    </row>
    <row r="782" spans="1:18" ht="15.75" customHeight="1">
      <c r="A782" s="2">
        <v>27</v>
      </c>
      <c r="B782" s="27" t="s">
        <v>1197</v>
      </c>
      <c r="C782" s="12" t="s">
        <v>1560</v>
      </c>
      <c r="D782" s="13" t="s">
        <v>1561</v>
      </c>
      <c r="E782" s="2">
        <v>158</v>
      </c>
      <c r="F782" s="2">
        <v>49</v>
      </c>
      <c r="G782" s="19">
        <v>0.31</v>
      </c>
      <c r="H782" s="19">
        <v>0.43</v>
      </c>
      <c r="I782" s="7">
        <v>153</v>
      </c>
      <c r="J782" s="7">
        <v>54</v>
      </c>
      <c r="K782" s="16">
        <f>IF(OR(ISBLANK(I782),ISBLANK(J782)),"",(J782/I782))</f>
        <v>0.35294117647058826</v>
      </c>
      <c r="L782" s="17" t="str">
        <f>IF(K782="","",IF(K782&gt;=H782,"Yes","No"))</f>
        <v>No</v>
      </c>
      <c r="M782" s="18" t="str">
        <f>IF(OR(ISBLANK(I782),ISBLANK(J782)),"",IF(L782="No", "TJ status removed",IF(K782&gt;0.34, K782 *1.15, K782+0.05)))</f>
        <v>TJ status removed</v>
      </c>
      <c r="N782" s="11">
        <v>17.649999999999999</v>
      </c>
      <c r="O782" s="11">
        <v>345.3</v>
      </c>
      <c r="P782" s="11">
        <v>24.44</v>
      </c>
      <c r="Q782" s="11">
        <v>1490.44</v>
      </c>
      <c r="R782" s="2"/>
    </row>
    <row r="783" spans="1:18" ht="15.75" customHeight="1">
      <c r="A783" s="2">
        <v>10762</v>
      </c>
      <c r="B783" s="27" t="s">
        <v>1197</v>
      </c>
      <c r="C783" s="12" t="s">
        <v>1562</v>
      </c>
      <c r="D783" s="13" t="s">
        <v>1563</v>
      </c>
      <c r="E783" s="2">
        <v>15</v>
      </c>
      <c r="F783" s="2">
        <v>5</v>
      </c>
      <c r="G783" s="19">
        <v>0.33</v>
      </c>
      <c r="H783" s="19">
        <v>0.56000000000000005</v>
      </c>
      <c r="I783" s="7">
        <v>29</v>
      </c>
      <c r="J783" s="7">
        <v>9</v>
      </c>
      <c r="K783" s="16">
        <f>IF(OR(ISBLANK(I783),ISBLANK(J783)),"",(J783/I783))</f>
        <v>0.31034482758620691</v>
      </c>
      <c r="L783" s="17" t="str">
        <f>IF(K783="","",IF(K783&gt;=H783,"Yes","No"))</f>
        <v>No</v>
      </c>
      <c r="M783" s="18" t="str">
        <f>IF(OR(ISBLANK(I783),ISBLANK(J783)),"",IF(L783="No", "TJ status removed",IF(K783&gt;0.34, K783 *1.15, K783+0.05)))</f>
        <v>TJ status removed</v>
      </c>
      <c r="N783" s="11">
        <v>0</v>
      </c>
      <c r="O783" s="11">
        <v>156.69999999999999</v>
      </c>
      <c r="P783" s="11">
        <v>0</v>
      </c>
      <c r="Q783" s="11">
        <v>1219</v>
      </c>
      <c r="R783" s="2"/>
    </row>
    <row r="784" spans="1:18" ht="15.75" customHeight="1">
      <c r="A784" s="2">
        <v>10465</v>
      </c>
      <c r="B784" s="27" t="s">
        <v>1197</v>
      </c>
      <c r="C784" s="12" t="s">
        <v>1564</v>
      </c>
      <c r="D784" s="13" t="s">
        <v>1565</v>
      </c>
      <c r="E784" s="2">
        <v>58</v>
      </c>
      <c r="F784" s="2">
        <v>13</v>
      </c>
      <c r="G784" s="19">
        <v>0.22</v>
      </c>
      <c r="H784" s="19">
        <v>0.34</v>
      </c>
      <c r="I784" s="7">
        <v>63</v>
      </c>
      <c r="J784" s="7">
        <v>16</v>
      </c>
      <c r="K784" s="16">
        <f>IF(OR(ISBLANK(I784),ISBLANK(J784)),"",(J784/I784))</f>
        <v>0.25396825396825395</v>
      </c>
      <c r="L784" s="17" t="str">
        <f>IF(K784="","",IF(K784&gt;=H784,"Yes","No"))</f>
        <v>No</v>
      </c>
      <c r="M784" s="18" t="str">
        <f>IF(OR(ISBLANK(I784),ISBLANK(J784)),"",IF(L784="No", "TJ status removed",IF(K784&gt;0.34, K784 *1.15, K784+0.05)))</f>
        <v>TJ status removed</v>
      </c>
      <c r="N784" s="11">
        <v>3.26</v>
      </c>
      <c r="O784" s="11">
        <v>71.489999999999995</v>
      </c>
      <c r="P784" s="11">
        <v>6.44</v>
      </c>
      <c r="Q784" s="11">
        <v>745.69</v>
      </c>
      <c r="R784" s="2"/>
    </row>
    <row r="785" spans="1:18" ht="15.75" customHeight="1">
      <c r="A785" s="2">
        <v>41309</v>
      </c>
      <c r="B785" s="27" t="s">
        <v>1197</v>
      </c>
      <c r="C785" s="12" t="s">
        <v>1566</v>
      </c>
      <c r="D785" s="13" t="s">
        <v>1567</v>
      </c>
      <c r="E785" s="2">
        <v>128</v>
      </c>
      <c r="F785" s="2">
        <v>6</v>
      </c>
      <c r="G785" s="19">
        <v>0.05</v>
      </c>
      <c r="H785" s="19">
        <v>0.18</v>
      </c>
      <c r="I785" s="7">
        <v>144</v>
      </c>
      <c r="J785" s="7">
        <v>9</v>
      </c>
      <c r="K785" s="16">
        <f>IF(OR(ISBLANK(I785),ISBLANK(J785)),"",(J785/I785))</f>
        <v>6.25E-2</v>
      </c>
      <c r="L785" s="17" t="str">
        <f>IF(K785="","",IF(K785&gt;=H785,"Yes","No"))</f>
        <v>No</v>
      </c>
      <c r="M785" s="18" t="str">
        <f>IF(OR(ISBLANK(I785),ISBLANK(J785)),"",IF(L785="No", "TJ status removed",IF(K785&gt;0.34, K785 *1.15, K785+0.05)))</f>
        <v>TJ status removed</v>
      </c>
      <c r="N785" s="11">
        <v>19.3</v>
      </c>
      <c r="O785" s="11">
        <v>344.22</v>
      </c>
      <c r="P785" s="11">
        <v>31.56</v>
      </c>
      <c r="Q785" s="11">
        <v>1571.67</v>
      </c>
      <c r="R785" s="2"/>
    </row>
    <row r="786" spans="1:18" ht="15.75" customHeight="1">
      <c r="A786" s="2">
        <v>41513</v>
      </c>
      <c r="B786" s="27" t="s">
        <v>1197</v>
      </c>
      <c r="C786" s="12" t="s">
        <v>1568</v>
      </c>
      <c r="D786" s="13" t="s">
        <v>1569</v>
      </c>
      <c r="E786" s="2">
        <v>30</v>
      </c>
      <c r="F786" s="2">
        <v>1</v>
      </c>
      <c r="G786" s="19">
        <v>0.03</v>
      </c>
      <c r="H786" s="19">
        <v>0.1</v>
      </c>
      <c r="I786" s="7">
        <v>35</v>
      </c>
      <c r="J786" s="7">
        <v>0</v>
      </c>
      <c r="K786" s="16">
        <f>IF(OR(ISBLANK(I786),ISBLANK(J786)),"",(J786/I786))</f>
        <v>0</v>
      </c>
      <c r="L786" s="17" t="str">
        <f>IF(K786="","",IF(K786&gt;=H786,"Yes","No"))</f>
        <v>No</v>
      </c>
      <c r="M786" s="18" t="str">
        <f>IF(OR(ISBLANK(I786),ISBLANK(J786)),"",IF(L786="No", "TJ status removed",IF(K786&gt;0.34, K786 *1.15, K786+0.05)))</f>
        <v>TJ status removed</v>
      </c>
      <c r="N786" s="11">
        <v>37.54</v>
      </c>
      <c r="O786" s="11">
        <v>749.11</v>
      </c>
      <c r="P786" s="11">
        <v>0</v>
      </c>
      <c r="Q786" s="11">
        <v>0</v>
      </c>
      <c r="R786" s="2"/>
    </row>
    <row r="787" spans="1:18" ht="15.75" customHeight="1">
      <c r="A787" s="2">
        <v>10761</v>
      </c>
      <c r="B787" s="27" t="s">
        <v>1197</v>
      </c>
      <c r="C787" s="12" t="s">
        <v>1570</v>
      </c>
      <c r="D787" s="13" t="s">
        <v>1571</v>
      </c>
      <c r="E787" s="2">
        <v>51</v>
      </c>
      <c r="F787" s="2">
        <v>5</v>
      </c>
      <c r="G787" s="19">
        <v>0.1</v>
      </c>
      <c r="H787" s="19">
        <v>0.15</v>
      </c>
      <c r="I787" s="7">
        <v>45</v>
      </c>
      <c r="J787" s="7">
        <v>10</v>
      </c>
      <c r="K787" s="16">
        <f>IF(OR(ISBLANK(I787),ISBLANK(J787)),"",(J787/I787))</f>
        <v>0.22222222222222221</v>
      </c>
      <c r="L787" s="17" t="str">
        <f>IF(K787="","",IF(K787&gt;=H787,"Yes","No"))</f>
        <v>Yes</v>
      </c>
      <c r="M787" s="18">
        <f>IF(OR(ISBLANK(I787),ISBLANK(J787)),"",IF(L787="No", "TJ status removed",IF(K787&gt;0.34, K787 *1.15, K787+0.05)))</f>
        <v>0.2722222222222222</v>
      </c>
      <c r="N787" s="11">
        <v>15.23</v>
      </c>
      <c r="O787" s="11">
        <v>325.33999999999997</v>
      </c>
      <c r="P787" s="11">
        <v>18.600000000000001</v>
      </c>
      <c r="Q787" s="11">
        <v>1386.5</v>
      </c>
      <c r="R787" s="2"/>
    </row>
    <row r="788" spans="1:18" ht="15.75" customHeight="1">
      <c r="A788" s="2">
        <v>10053</v>
      </c>
      <c r="B788" s="27" t="s">
        <v>1197</v>
      </c>
      <c r="C788" s="12" t="s">
        <v>1572</v>
      </c>
      <c r="D788" s="13" t="s">
        <v>1573</v>
      </c>
      <c r="E788" s="2">
        <v>43</v>
      </c>
      <c r="F788" s="2">
        <v>6</v>
      </c>
      <c r="G788" s="19">
        <v>0.14000000000000001</v>
      </c>
      <c r="H788" s="19">
        <v>0.23</v>
      </c>
      <c r="I788" s="7">
        <v>35</v>
      </c>
      <c r="J788" s="7">
        <v>3</v>
      </c>
      <c r="K788" s="16">
        <f>IF(OR(ISBLANK(I788),ISBLANK(J788)),"",(J788/I788))</f>
        <v>8.5714285714285715E-2</v>
      </c>
      <c r="L788" s="17" t="str">
        <f>IF(K788="","",IF(K788&gt;=H788,"Yes","No"))</f>
        <v>No</v>
      </c>
      <c r="M788" s="18" t="str">
        <f>IF(OR(ISBLANK(I788),ISBLANK(J788)),"",IF(L788="No", "TJ status removed",IF(K788&gt;0.34, K788 *1.15, K788+0.05)))</f>
        <v>TJ status removed</v>
      </c>
      <c r="N788" s="11">
        <v>24.44</v>
      </c>
      <c r="O788" s="11">
        <v>319.22000000000003</v>
      </c>
      <c r="P788" s="11">
        <v>30</v>
      </c>
      <c r="Q788" s="11">
        <v>1594.33</v>
      </c>
      <c r="R788" s="2"/>
    </row>
    <row r="789" spans="1:18" ht="15.75" customHeight="1">
      <c r="A789" s="2">
        <v>10333</v>
      </c>
      <c r="B789" s="27" t="s">
        <v>1197</v>
      </c>
      <c r="C789" s="12" t="s">
        <v>1574</v>
      </c>
      <c r="D789" s="13" t="s">
        <v>1575</v>
      </c>
      <c r="E789" s="2">
        <v>34</v>
      </c>
      <c r="F789" s="2">
        <v>5</v>
      </c>
      <c r="G789" s="19">
        <v>0.15</v>
      </c>
      <c r="H789" s="19">
        <v>0.2</v>
      </c>
      <c r="I789" s="7">
        <v>35</v>
      </c>
      <c r="J789" s="7">
        <v>8</v>
      </c>
      <c r="K789" s="16">
        <f>IF(OR(ISBLANK(I789),ISBLANK(J789)),"",(J789/I789))</f>
        <v>0.22857142857142856</v>
      </c>
      <c r="L789" s="17" t="str">
        <f>IF(K789="","",IF(K789&gt;=H789,"Yes","No"))</f>
        <v>Yes</v>
      </c>
      <c r="M789" s="18">
        <f>IF(OR(ISBLANK(I789),ISBLANK(J789)),"",IF(L789="No", "TJ status removed",IF(K789&gt;0.34, K789 *1.15, K789+0.05)))</f>
        <v>0.27857142857142858</v>
      </c>
      <c r="N789" s="11">
        <v>28.48</v>
      </c>
      <c r="O789" s="11">
        <v>722.22</v>
      </c>
      <c r="P789" s="11">
        <v>60.25</v>
      </c>
      <c r="Q789" s="11">
        <v>2241.13</v>
      </c>
      <c r="R789" s="2"/>
    </row>
    <row r="790" spans="1:18" ht="15.75" customHeight="1">
      <c r="A790" s="2">
        <v>180</v>
      </c>
      <c r="B790" s="27" t="s">
        <v>1197</v>
      </c>
      <c r="C790" s="12" t="s">
        <v>1576</v>
      </c>
      <c r="D790" s="13" t="s">
        <v>1577</v>
      </c>
      <c r="E790" s="2">
        <v>211</v>
      </c>
      <c r="F790" s="2">
        <v>68</v>
      </c>
      <c r="G790" s="19">
        <v>0.32</v>
      </c>
      <c r="H790" s="19">
        <v>0.37</v>
      </c>
      <c r="I790" s="7">
        <v>165</v>
      </c>
      <c r="J790" s="7">
        <v>72</v>
      </c>
      <c r="K790" s="16">
        <f>IF(OR(ISBLANK(I790),ISBLANK(J790)),"",(J790/I790))</f>
        <v>0.43636363636363634</v>
      </c>
      <c r="L790" s="17" t="str">
        <f>IF(K790="","",IF(K790&gt;=H790,"Yes","No"))</f>
        <v>Yes</v>
      </c>
      <c r="M790" s="18">
        <f>IF(OR(ISBLANK(I790),ISBLANK(J790)),"",IF(L790="No", "TJ status removed",IF(K790&gt;0.34, K790 *1.15, K790+0.05)))</f>
        <v>0.50181818181818172</v>
      </c>
      <c r="N790" s="11">
        <v>23.49</v>
      </c>
      <c r="O790" s="11">
        <v>386.69</v>
      </c>
      <c r="P790" s="11">
        <v>25.99</v>
      </c>
      <c r="Q790" s="11">
        <v>1610.38</v>
      </c>
      <c r="R790" s="2"/>
    </row>
    <row r="791" spans="1:18" ht="15.75" customHeight="1">
      <c r="A791" s="2">
        <v>10845</v>
      </c>
      <c r="B791" s="27" t="s">
        <v>1197</v>
      </c>
      <c r="C791" s="12" t="s">
        <v>1578</v>
      </c>
      <c r="D791" s="13" t="s">
        <v>1579</v>
      </c>
      <c r="E791" s="2">
        <v>100</v>
      </c>
      <c r="F791" s="2">
        <v>15</v>
      </c>
      <c r="G791" s="19">
        <v>0.15</v>
      </c>
      <c r="H791" s="19">
        <v>0.2</v>
      </c>
      <c r="I791" s="7">
        <v>150</v>
      </c>
      <c r="J791" s="7">
        <v>9</v>
      </c>
      <c r="K791" s="16">
        <f>IF(OR(ISBLANK(I791),ISBLANK(J791)),"",(J791/I791))</f>
        <v>0.06</v>
      </c>
      <c r="L791" s="17" t="str">
        <f>IF(K791="","",IF(K791&gt;=H791,"Yes","No"))</f>
        <v>No</v>
      </c>
      <c r="M791" s="18" t="str">
        <f>IF(OR(ISBLANK(I791),ISBLANK(J791)),"",IF(L791="No", "TJ status removed",IF(K791&gt;0.34, K791 *1.15, K791+0.05)))</f>
        <v>TJ status removed</v>
      </c>
      <c r="N791" s="11">
        <v>38.61</v>
      </c>
      <c r="O791" s="11">
        <v>299.64</v>
      </c>
      <c r="P791" s="11">
        <v>24.56</v>
      </c>
      <c r="Q791" s="11">
        <v>1221.1099999999999</v>
      </c>
      <c r="R791" s="2"/>
    </row>
    <row r="792" spans="1:18" ht="15.75" customHeight="1">
      <c r="A792" s="2">
        <v>10704</v>
      </c>
      <c r="B792" s="27" t="s">
        <v>1197</v>
      </c>
      <c r="C792" s="12" t="s">
        <v>1580</v>
      </c>
      <c r="D792" s="13" t="s">
        <v>1581</v>
      </c>
      <c r="E792" s="2">
        <v>122</v>
      </c>
      <c r="F792" s="2">
        <v>39</v>
      </c>
      <c r="G792" s="19">
        <v>0.32</v>
      </c>
      <c r="H792" s="19">
        <v>0.41</v>
      </c>
      <c r="I792" s="7">
        <v>115</v>
      </c>
      <c r="J792" s="7">
        <v>36</v>
      </c>
      <c r="K792" s="16">
        <f>IF(OR(ISBLANK(I792),ISBLANK(J792)),"",(J792/I792))</f>
        <v>0.31304347826086959</v>
      </c>
      <c r="L792" s="17" t="str">
        <f>IF(K792="","",IF(K792&gt;=H792,"Yes","No"))</f>
        <v>No</v>
      </c>
      <c r="M792" s="18" t="str">
        <f>IF(OR(ISBLANK(I792),ISBLANK(J792)),"",IF(L792="No", "TJ status removed",IF(K792&gt;0.34, K792 *1.15, K792+0.05)))</f>
        <v>TJ status removed</v>
      </c>
      <c r="N792" s="11">
        <v>34.56</v>
      </c>
      <c r="O792" s="11">
        <v>554.01</v>
      </c>
      <c r="P792" s="11">
        <v>32.5</v>
      </c>
      <c r="Q792" s="11">
        <v>1649.17</v>
      </c>
      <c r="R792" s="2"/>
    </row>
    <row r="793" spans="1:18" ht="15.75" customHeight="1">
      <c r="A793" s="2">
        <v>10072</v>
      </c>
      <c r="B793" s="27" t="s">
        <v>1197</v>
      </c>
      <c r="C793" s="12" t="s">
        <v>1582</v>
      </c>
      <c r="D793" s="13" t="s">
        <v>1583</v>
      </c>
      <c r="E793" s="2">
        <v>26</v>
      </c>
      <c r="F793" s="2">
        <v>6</v>
      </c>
      <c r="G793" s="19">
        <v>0.23</v>
      </c>
      <c r="H793" s="19">
        <v>0.28000000000000003</v>
      </c>
      <c r="I793" s="7">
        <v>41</v>
      </c>
      <c r="J793" s="7">
        <v>7</v>
      </c>
      <c r="K793" s="16">
        <f>IF(OR(ISBLANK(I793),ISBLANK(J793)),"",(J793/I793))</f>
        <v>0.17073170731707318</v>
      </c>
      <c r="L793" s="17" t="str">
        <f>IF(K793="","",IF(K793&gt;=H793,"Yes","No"))</f>
        <v>No</v>
      </c>
      <c r="M793" s="18" t="str">
        <f>IF(OR(ISBLANK(I793),ISBLANK(J793)),"",IF(L793="No", "TJ status removed",IF(K793&gt;0.34, K793 *1.15, K793+0.05)))</f>
        <v>TJ status removed</v>
      </c>
      <c r="N793" s="11">
        <v>39.68</v>
      </c>
      <c r="O793" s="11">
        <v>608.62</v>
      </c>
      <c r="P793" s="11">
        <v>55.71</v>
      </c>
      <c r="Q793" s="11">
        <v>2380.86</v>
      </c>
      <c r="R793" s="2"/>
    </row>
    <row r="794" spans="1:18" ht="15.75" customHeight="1">
      <c r="A794" s="2">
        <v>10652</v>
      </c>
      <c r="B794" s="27" t="s">
        <v>1197</v>
      </c>
      <c r="C794" s="12" t="s">
        <v>1584</v>
      </c>
      <c r="D794" s="13" t="s">
        <v>1585</v>
      </c>
      <c r="E794" s="2">
        <v>242</v>
      </c>
      <c r="F794" s="2">
        <v>11</v>
      </c>
      <c r="G794" s="19">
        <v>0.05</v>
      </c>
      <c r="H794" s="19">
        <v>0.16</v>
      </c>
      <c r="I794" s="7">
        <v>305</v>
      </c>
      <c r="J794" s="7">
        <v>12</v>
      </c>
      <c r="K794" s="16">
        <f>IF(OR(ISBLANK(I794),ISBLANK(J794)),"",(J794/I794))</f>
        <v>3.9344262295081971E-2</v>
      </c>
      <c r="L794" s="17" t="str">
        <f>IF(K794="","",IF(K794&gt;=H794,"Yes","No"))</f>
        <v>No</v>
      </c>
      <c r="M794" s="18" t="str">
        <f>IF(OR(ISBLANK(I794),ISBLANK(J794)),"",IF(L794="No", "TJ status removed",IF(K794&gt;0.34, K794 *1.15, K794+0.05)))</f>
        <v>TJ status removed</v>
      </c>
      <c r="N794" s="11">
        <v>14.64</v>
      </c>
      <c r="O794" s="11">
        <v>268.35000000000002</v>
      </c>
      <c r="P794" s="11">
        <v>5.83</v>
      </c>
      <c r="Q794" s="11">
        <v>1092.33</v>
      </c>
      <c r="R794" s="2"/>
    </row>
    <row r="795" spans="1:18" ht="15.75" customHeight="1">
      <c r="A795" s="2">
        <v>12560</v>
      </c>
      <c r="B795" s="27" t="s">
        <v>1197</v>
      </c>
      <c r="C795" s="12" t="s">
        <v>1586</v>
      </c>
      <c r="D795" s="13" t="s">
        <v>1587</v>
      </c>
      <c r="E795" s="2">
        <v>30</v>
      </c>
      <c r="F795" s="2">
        <v>4</v>
      </c>
      <c r="G795" s="19">
        <v>0.13</v>
      </c>
      <c r="H795" s="19">
        <v>0.71</v>
      </c>
      <c r="I795" s="7">
        <v>20</v>
      </c>
      <c r="J795" s="7">
        <v>4</v>
      </c>
      <c r="K795" s="16">
        <f>IF(OR(ISBLANK(I795),ISBLANK(J795)),"",(J795/I795))</f>
        <v>0.2</v>
      </c>
      <c r="L795" s="17" t="str">
        <f>IF(K795="","",IF(K795&gt;=H795,"Yes","No"))</f>
        <v>No</v>
      </c>
      <c r="M795" s="18" t="str">
        <f>IF(OR(ISBLANK(I795),ISBLANK(J795)),"",IF(L795="No", "TJ status removed",IF(K795&gt;0.34, K795 *1.15, K795+0.05)))</f>
        <v>TJ status removed</v>
      </c>
      <c r="N795" s="11">
        <v>2.13</v>
      </c>
      <c r="O795" s="11">
        <v>187.13</v>
      </c>
      <c r="P795" s="11">
        <v>0</v>
      </c>
      <c r="Q795" s="11">
        <v>1213.5</v>
      </c>
      <c r="R795" s="2"/>
    </row>
    <row r="796" spans="1:18" ht="15.75" customHeight="1">
      <c r="A796" s="2">
        <v>43578</v>
      </c>
      <c r="B796" s="27" t="s">
        <v>1197</v>
      </c>
      <c r="C796" s="12" t="s">
        <v>1588</v>
      </c>
      <c r="D796" s="13" t="s">
        <v>1589</v>
      </c>
      <c r="E796" s="2">
        <v>33</v>
      </c>
      <c r="F796" s="2">
        <v>16</v>
      </c>
      <c r="G796" s="19">
        <v>0.48</v>
      </c>
      <c r="H796" s="19">
        <v>0.55000000000000004</v>
      </c>
      <c r="I796" s="7">
        <v>25</v>
      </c>
      <c r="J796" s="7">
        <v>13</v>
      </c>
      <c r="K796" s="16">
        <f>IF(OR(ISBLANK(I796),ISBLANK(J796)),"",(J796/I796))</f>
        <v>0.52</v>
      </c>
      <c r="L796" s="17" t="str">
        <f>IF(K796="","",IF(K796&gt;=H796,"Yes","No"))</f>
        <v>No</v>
      </c>
      <c r="M796" s="18" t="str">
        <f>IF(OR(ISBLANK(I796),ISBLANK(J796)),"",IF(L796="No", "TJ status removed",IF(K796&gt;0.34, K796 *1.15, K796+0.05)))</f>
        <v>TJ status removed</v>
      </c>
      <c r="N796" s="11">
        <v>5.75</v>
      </c>
      <c r="O796" s="11">
        <v>275.5</v>
      </c>
      <c r="P796" s="11">
        <v>11.62</v>
      </c>
      <c r="Q796" s="11">
        <v>1224.6199999999999</v>
      </c>
      <c r="R796" s="2"/>
    </row>
    <row r="797" spans="1:18" ht="15.75" customHeight="1">
      <c r="A797" s="2">
        <v>10308</v>
      </c>
      <c r="B797" s="27" t="s">
        <v>1197</v>
      </c>
      <c r="C797" s="12" t="s">
        <v>1590</v>
      </c>
      <c r="D797" s="13" t="s">
        <v>1591</v>
      </c>
      <c r="E797" s="2">
        <v>245</v>
      </c>
      <c r="F797" s="2">
        <v>66</v>
      </c>
      <c r="G797" s="19">
        <v>0.27</v>
      </c>
      <c r="H797" s="19">
        <v>0.32</v>
      </c>
      <c r="I797" s="7">
        <v>259</v>
      </c>
      <c r="J797" s="7">
        <v>82</v>
      </c>
      <c r="K797" s="16">
        <f>IF(OR(ISBLANK(I797),ISBLANK(J797)),"",(J797/I797))</f>
        <v>0.31660231660231658</v>
      </c>
      <c r="L797" s="17" t="str">
        <f>IF(K797="","",IF(K797&gt;=H797,"Yes","No"))</f>
        <v>No</v>
      </c>
      <c r="M797" s="18" t="str">
        <f>IF(OR(ISBLANK(I797),ISBLANK(J797)),"",IF(L797="No", "TJ status removed",IF(K797&gt;0.34, K797 *1.15, K797+0.05)))</f>
        <v>TJ status removed</v>
      </c>
      <c r="N797" s="11">
        <v>22.63</v>
      </c>
      <c r="O797" s="11">
        <v>344.12</v>
      </c>
      <c r="P797" s="11">
        <v>38.35</v>
      </c>
      <c r="Q797" s="11">
        <v>1481.21</v>
      </c>
      <c r="R797" s="2"/>
    </row>
    <row r="798" spans="1:18" ht="15.75" customHeight="1">
      <c r="A798" s="2">
        <v>12126</v>
      </c>
      <c r="B798" s="27" t="s">
        <v>1197</v>
      </c>
      <c r="C798" s="12" t="s">
        <v>1592</v>
      </c>
      <c r="D798" s="13" t="s">
        <v>1593</v>
      </c>
      <c r="E798" s="2">
        <v>14</v>
      </c>
      <c r="F798" s="2">
        <v>6</v>
      </c>
      <c r="G798" s="19">
        <v>0.43</v>
      </c>
      <c r="H798" s="19">
        <v>0.49</v>
      </c>
      <c r="I798" s="7">
        <v>13</v>
      </c>
      <c r="J798" s="7">
        <v>7</v>
      </c>
      <c r="K798" s="16">
        <f>IF(OR(ISBLANK(I798),ISBLANK(J798)),"",(J798/I798))</f>
        <v>0.53846153846153844</v>
      </c>
      <c r="L798" s="17" t="str">
        <f>IF(K798="","",IF(K798&gt;=H798,"Yes","No"))</f>
        <v>Yes</v>
      </c>
      <c r="M798" s="18">
        <f>IF(OR(ISBLANK(I798),ISBLANK(J798)),"",IF(L798="No", "TJ status removed",IF(K798&gt;0.34, K798 *1.15, K798+0.05)))</f>
        <v>0.61923076923076914</v>
      </c>
      <c r="N798" s="11">
        <v>0</v>
      </c>
      <c r="O798" s="11">
        <v>224.17</v>
      </c>
      <c r="P798" s="11">
        <v>0</v>
      </c>
      <c r="Q798" s="11">
        <v>2716.14</v>
      </c>
      <c r="R798" s="2"/>
    </row>
    <row r="799" spans="1:18" ht="15.75" customHeight="1">
      <c r="A799" s="2">
        <v>42650</v>
      </c>
      <c r="B799" s="27" t="s">
        <v>1197</v>
      </c>
      <c r="C799" s="12" t="s">
        <v>1594</v>
      </c>
      <c r="D799" s="13" t="s">
        <v>1595</v>
      </c>
      <c r="E799" s="2">
        <v>463</v>
      </c>
      <c r="F799" s="2">
        <v>26</v>
      </c>
      <c r="G799" s="19">
        <v>0.06</v>
      </c>
      <c r="H799" s="19">
        <v>0.17</v>
      </c>
      <c r="I799" s="7">
        <v>424</v>
      </c>
      <c r="J799" s="7">
        <v>39</v>
      </c>
      <c r="K799" s="16">
        <f>IF(OR(ISBLANK(I799),ISBLANK(J799)),"",(J799/I799))</f>
        <v>9.1981132075471692E-2</v>
      </c>
      <c r="L799" s="17" t="str">
        <f>IF(K799="","",IF(K799&gt;=H799,"Yes","No"))</f>
        <v>No</v>
      </c>
      <c r="M799" s="18" t="str">
        <f>IF(OR(ISBLANK(I799),ISBLANK(J799)),"",IF(L799="No", "TJ status removed",IF(K799&gt;0.34, K799 *1.15, K799+0.05)))</f>
        <v>TJ status removed</v>
      </c>
      <c r="N799" s="11">
        <v>33.92</v>
      </c>
      <c r="O799" s="11">
        <v>317.8</v>
      </c>
      <c r="P799" s="11">
        <v>31.74</v>
      </c>
      <c r="Q799" s="11">
        <v>1341.97</v>
      </c>
      <c r="R799" s="2"/>
    </row>
    <row r="800" spans="1:18" ht="15.75" customHeight="1">
      <c r="A800" s="2">
        <v>11784</v>
      </c>
      <c r="B800" s="27" t="s">
        <v>1197</v>
      </c>
      <c r="C800" s="12" t="s">
        <v>1596</v>
      </c>
      <c r="D800" s="13" t="s">
        <v>1597</v>
      </c>
      <c r="E800" s="2">
        <v>53</v>
      </c>
      <c r="F800" s="2">
        <v>20</v>
      </c>
      <c r="G800" s="19">
        <v>0.38</v>
      </c>
      <c r="H800" s="19">
        <v>0.44</v>
      </c>
      <c r="I800" s="7">
        <v>56</v>
      </c>
      <c r="J800" s="7">
        <v>29</v>
      </c>
      <c r="K800" s="16">
        <f>IF(OR(ISBLANK(I800),ISBLANK(J800)),"",(J800/I800))</f>
        <v>0.5178571428571429</v>
      </c>
      <c r="L800" s="17" t="str">
        <f>IF(K800="","",IF(K800&gt;=H800,"Yes","No"))</f>
        <v>Yes</v>
      </c>
      <c r="M800" s="18">
        <f>IF(OR(ISBLANK(I800),ISBLANK(J800)),"",IF(L800="No", "TJ status removed",IF(K800&gt;0.34, K800 *1.15, K800+0.05)))</f>
        <v>0.59553571428571428</v>
      </c>
      <c r="N800" s="11">
        <v>8.6999999999999993</v>
      </c>
      <c r="O800" s="11">
        <v>479.89</v>
      </c>
      <c r="P800" s="11">
        <v>12.55</v>
      </c>
      <c r="Q800" s="11">
        <v>2484.86</v>
      </c>
      <c r="R800" s="2"/>
    </row>
    <row r="801" spans="1:18" ht="15.75" customHeight="1">
      <c r="A801" s="2">
        <v>11845</v>
      </c>
      <c r="B801" s="27" t="s">
        <v>1197</v>
      </c>
      <c r="C801" s="12" t="s">
        <v>1598</v>
      </c>
      <c r="D801" s="13" t="s">
        <v>1599</v>
      </c>
      <c r="E801" s="2">
        <v>72</v>
      </c>
      <c r="F801" s="2">
        <v>15</v>
      </c>
      <c r="G801" s="19">
        <v>0.21</v>
      </c>
      <c r="H801" s="19">
        <v>0.3</v>
      </c>
      <c r="I801" s="7">
        <v>64</v>
      </c>
      <c r="J801" s="7">
        <v>18</v>
      </c>
      <c r="K801" s="16">
        <f>IF(OR(ISBLANK(I801),ISBLANK(J801)),"",(J801/I801))</f>
        <v>0.28125</v>
      </c>
      <c r="L801" s="17" t="str">
        <f>IF(K801="","",IF(K801&gt;=H801,"Yes","No"))</f>
        <v>No</v>
      </c>
      <c r="M801" s="18" t="str">
        <f>IF(OR(ISBLANK(I801),ISBLANK(J801)),"",IF(L801="No", "TJ status removed",IF(K801&gt;0.34, K801 *1.15, K801+0.05)))</f>
        <v>TJ status removed</v>
      </c>
      <c r="N801" s="11">
        <v>35.35</v>
      </c>
      <c r="O801" s="11">
        <v>739.7</v>
      </c>
      <c r="P801" s="11">
        <v>73.44</v>
      </c>
      <c r="Q801" s="11">
        <v>2000.17</v>
      </c>
      <c r="R801" s="2"/>
    </row>
    <row r="802" spans="1:18" ht="15.75" customHeight="1">
      <c r="A802" s="2">
        <v>10879</v>
      </c>
      <c r="B802" s="27" t="s">
        <v>1197</v>
      </c>
      <c r="C802" s="12" t="s">
        <v>1600</v>
      </c>
      <c r="D802" s="13" t="s">
        <v>1601</v>
      </c>
      <c r="E802" s="2">
        <v>828</v>
      </c>
      <c r="F802" s="2">
        <v>43</v>
      </c>
      <c r="G802" s="19">
        <v>0.05</v>
      </c>
      <c r="H802" s="19">
        <v>0.17</v>
      </c>
      <c r="I802" s="7">
        <v>1410</v>
      </c>
      <c r="J802" s="7">
        <v>108</v>
      </c>
      <c r="K802" s="16">
        <f>IF(OR(ISBLANK(I802),ISBLANK(J802)),"",(J802/I802))</f>
        <v>7.6595744680851063E-2</v>
      </c>
      <c r="L802" s="17" t="str">
        <f>IF(K802="","",IF(K802&gt;=H802,"Yes","No"))</f>
        <v>No</v>
      </c>
      <c r="M802" s="18" t="str">
        <f>IF(OR(ISBLANK(I802),ISBLANK(J802)),"",IF(L802="No", "TJ status removed",IF(K802&gt;0.34, K802 *1.15, K802+0.05)))</f>
        <v>TJ status removed</v>
      </c>
      <c r="N802" s="11">
        <v>47.03</v>
      </c>
      <c r="O802" s="11">
        <v>215.82</v>
      </c>
      <c r="P802" s="11">
        <v>59.22</v>
      </c>
      <c r="Q802" s="11">
        <v>821.87</v>
      </c>
      <c r="R802" s="2"/>
    </row>
    <row r="803" spans="1:18" ht="15.75" customHeight="1">
      <c r="A803" s="2">
        <v>10851</v>
      </c>
      <c r="B803" s="27" t="s">
        <v>1197</v>
      </c>
      <c r="C803" s="12" t="s">
        <v>1602</v>
      </c>
      <c r="D803" s="13" t="s">
        <v>1603</v>
      </c>
      <c r="E803" s="2">
        <v>120</v>
      </c>
      <c r="F803" s="2">
        <v>38</v>
      </c>
      <c r="G803" s="19">
        <v>0.32</v>
      </c>
      <c r="H803" s="19">
        <v>0.37</v>
      </c>
      <c r="I803" s="7">
        <v>129</v>
      </c>
      <c r="J803" s="7">
        <v>51</v>
      </c>
      <c r="K803" s="16">
        <f>IF(OR(ISBLANK(I803),ISBLANK(J803)),"",(J803/I803))</f>
        <v>0.39534883720930231</v>
      </c>
      <c r="L803" s="17" t="str">
        <f>IF(K803="","",IF(K803&gt;=H803,"Yes","No"))</f>
        <v>Yes</v>
      </c>
      <c r="M803" s="18">
        <f>IF(OR(ISBLANK(I803),ISBLANK(J803)),"",IF(L803="No", "TJ status removed",IF(K803&gt;0.34, K803 *1.15, K803+0.05)))</f>
        <v>0.45465116279069762</v>
      </c>
      <c r="N803" s="11">
        <v>19.95</v>
      </c>
      <c r="O803" s="11">
        <v>378.15</v>
      </c>
      <c r="P803" s="11">
        <v>23.67</v>
      </c>
      <c r="Q803" s="11">
        <v>1209.02</v>
      </c>
      <c r="R803" s="2"/>
    </row>
    <row r="804" spans="1:18" ht="15.75" customHeight="1">
      <c r="A804" s="2">
        <v>10705</v>
      </c>
      <c r="B804" s="27" t="s">
        <v>1197</v>
      </c>
      <c r="C804" s="12" t="s">
        <v>1604</v>
      </c>
      <c r="D804" s="13" t="s">
        <v>1605</v>
      </c>
      <c r="E804" s="2">
        <v>7</v>
      </c>
      <c r="F804" s="2">
        <v>3</v>
      </c>
      <c r="G804" s="19">
        <v>0.43</v>
      </c>
      <c r="H804" s="19">
        <v>0.49</v>
      </c>
      <c r="I804" s="7">
        <v>30</v>
      </c>
      <c r="J804" s="7">
        <v>9</v>
      </c>
      <c r="K804" s="16">
        <f>IF(OR(ISBLANK(I804),ISBLANK(J804)),"",(J804/I804))</f>
        <v>0.3</v>
      </c>
      <c r="L804" s="17" t="str">
        <f>IF(K804="","",IF(K804&gt;=H804,"Yes","No"))</f>
        <v>No</v>
      </c>
      <c r="M804" s="18" t="str">
        <f>IF(OR(ISBLANK(I804),ISBLANK(J804)),"",IF(L804="No", "TJ status removed",IF(K804&gt;0.34, K804 *1.15, K804+0.05)))</f>
        <v>TJ status removed</v>
      </c>
      <c r="N804" s="11">
        <v>0</v>
      </c>
      <c r="O804" s="11">
        <v>969.81</v>
      </c>
      <c r="P804" s="11">
        <v>0</v>
      </c>
      <c r="Q804" s="11">
        <v>902.11</v>
      </c>
      <c r="R804" s="2"/>
    </row>
    <row r="805" spans="1:18" ht="15.75" customHeight="1">
      <c r="A805" s="2">
        <v>10719</v>
      </c>
      <c r="B805" s="27" t="s">
        <v>1197</v>
      </c>
      <c r="C805" s="12" t="s">
        <v>1606</v>
      </c>
      <c r="D805" s="13" t="s">
        <v>1607</v>
      </c>
      <c r="E805" s="2">
        <v>58</v>
      </c>
      <c r="F805" s="2">
        <v>5</v>
      </c>
      <c r="G805" s="19">
        <v>0.09</v>
      </c>
      <c r="H805" s="19">
        <v>0.18</v>
      </c>
      <c r="I805" s="7">
        <v>32</v>
      </c>
      <c r="J805" s="7">
        <v>7</v>
      </c>
      <c r="K805" s="16">
        <f>IF(OR(ISBLANK(I805),ISBLANK(J805)),"",(J805/I805))</f>
        <v>0.21875</v>
      </c>
      <c r="L805" s="17" t="str">
        <f>IF(K805="","",IF(K805&gt;=H805,"Yes","No"))</f>
        <v>Yes</v>
      </c>
      <c r="M805" s="18">
        <f>IF(OR(ISBLANK(I805),ISBLANK(J805)),"",IF(L805="No", "TJ status removed",IF(K805&gt;0.34, K805 *1.15, K805+0.05)))</f>
        <v>0.26874999999999999</v>
      </c>
      <c r="N805" s="11">
        <v>17.64</v>
      </c>
      <c r="O805" s="11">
        <v>423.6</v>
      </c>
      <c r="P805" s="11">
        <v>22</v>
      </c>
      <c r="Q805" s="11">
        <v>1656.71</v>
      </c>
      <c r="R805" s="2"/>
    </row>
    <row r="806" spans="1:18" ht="15.75" customHeight="1">
      <c r="A806" s="2">
        <v>362</v>
      </c>
      <c r="B806" s="27" t="s">
        <v>1197</v>
      </c>
      <c r="C806" s="12" t="s">
        <v>1608</v>
      </c>
      <c r="D806" s="13" t="s">
        <v>1609</v>
      </c>
      <c r="E806" s="2">
        <v>70</v>
      </c>
      <c r="F806" s="2">
        <v>6</v>
      </c>
      <c r="G806" s="19">
        <v>0.09</v>
      </c>
      <c r="H806" s="19">
        <v>0.24</v>
      </c>
      <c r="I806" s="7">
        <v>103</v>
      </c>
      <c r="J806" s="7">
        <v>14</v>
      </c>
      <c r="K806" s="16">
        <f>IF(OR(ISBLANK(I806),ISBLANK(J806)),"",(J806/I806))</f>
        <v>0.13592233009708737</v>
      </c>
      <c r="L806" s="17" t="str">
        <f>IF(K806="","",IF(K806&gt;=H806,"Yes","No"))</f>
        <v>No</v>
      </c>
      <c r="M806" s="18" t="str">
        <f>IF(OR(ISBLANK(I806),ISBLANK(J806)),"",IF(L806="No", "TJ status removed",IF(K806&gt;0.34, K806 *1.15, K806+0.05)))</f>
        <v>TJ status removed</v>
      </c>
      <c r="N806" s="11">
        <v>27.11</v>
      </c>
      <c r="O806" s="11">
        <v>323.33</v>
      </c>
      <c r="P806" s="11">
        <v>91.43</v>
      </c>
      <c r="Q806" s="11">
        <v>1533.14</v>
      </c>
      <c r="R806" s="2"/>
    </row>
    <row r="807" spans="1:18" ht="15.75" customHeight="1">
      <c r="A807" s="2">
        <v>10874</v>
      </c>
      <c r="B807" s="27" t="s">
        <v>1197</v>
      </c>
      <c r="C807" s="12" t="s">
        <v>1610</v>
      </c>
      <c r="D807" s="13" t="s">
        <v>1611</v>
      </c>
      <c r="E807" s="2">
        <v>66</v>
      </c>
      <c r="F807" s="2">
        <v>18</v>
      </c>
      <c r="G807" s="19">
        <v>0.27</v>
      </c>
      <c r="H807" s="19">
        <v>0.55000000000000004</v>
      </c>
      <c r="I807" s="7">
        <v>56</v>
      </c>
      <c r="J807" s="7">
        <v>25</v>
      </c>
      <c r="K807" s="16">
        <f>IF(OR(ISBLANK(I807),ISBLANK(J807)),"",(J807/I807))</f>
        <v>0.44642857142857145</v>
      </c>
      <c r="L807" s="17" t="str">
        <f>IF(K807="","",IF(K807&gt;=H807,"Yes","No"))</f>
        <v>No</v>
      </c>
      <c r="M807" s="18" t="str">
        <f>IF(OR(ISBLANK(I807),ISBLANK(J807)),"",IF(L807="No", "TJ status removed",IF(K807&gt;0.34, K807 *1.15, K807+0.05)))</f>
        <v>TJ status removed</v>
      </c>
      <c r="N807" s="11">
        <v>6.84</v>
      </c>
      <c r="O807" s="11">
        <v>252.1</v>
      </c>
      <c r="P807" s="11">
        <v>16.440000000000001</v>
      </c>
      <c r="Q807" s="11">
        <v>1196.48</v>
      </c>
      <c r="R807" s="2"/>
    </row>
    <row r="808" spans="1:18" ht="15.75" customHeight="1">
      <c r="A808" s="2">
        <v>42380</v>
      </c>
      <c r="B808" s="27" t="s">
        <v>1197</v>
      </c>
      <c r="C808" s="12" t="s">
        <v>1612</v>
      </c>
      <c r="D808" s="13" t="s">
        <v>1613</v>
      </c>
      <c r="E808" s="2">
        <v>100</v>
      </c>
      <c r="F808" s="2">
        <v>1</v>
      </c>
      <c r="G808" s="19">
        <v>0.01</v>
      </c>
      <c r="H808" s="19">
        <v>0.1</v>
      </c>
      <c r="I808" s="7">
        <v>115</v>
      </c>
      <c r="J808" s="7">
        <v>2</v>
      </c>
      <c r="K808" s="16">
        <f>IF(OR(ISBLANK(I808),ISBLANK(J808)),"",(J808/I808))</f>
        <v>1.7391304347826087E-2</v>
      </c>
      <c r="L808" s="17" t="str">
        <f>IF(K808="","",IF(K808&gt;=H808,"Yes","No"))</f>
        <v>No</v>
      </c>
      <c r="M808" s="18" t="str">
        <f>IF(OR(ISBLANK(I808),ISBLANK(J808)),"",IF(L808="No", "TJ status removed",IF(K808&gt;0.34, K808 *1.15, K808+0.05)))</f>
        <v>TJ status removed</v>
      </c>
      <c r="N808" s="11">
        <v>18.010000000000002</v>
      </c>
      <c r="O808" s="11">
        <v>550.98</v>
      </c>
      <c r="P808" s="11">
        <v>24.5</v>
      </c>
      <c r="Q808" s="11">
        <v>1542</v>
      </c>
      <c r="R808" s="2"/>
    </row>
    <row r="809" spans="1:18" ht="15.75" customHeight="1">
      <c r="A809" s="2">
        <v>11120</v>
      </c>
      <c r="B809" s="27" t="s">
        <v>1197</v>
      </c>
      <c r="C809" s="12" t="s">
        <v>1614</v>
      </c>
      <c r="D809" s="13" t="s">
        <v>1615</v>
      </c>
      <c r="E809" s="2">
        <v>11</v>
      </c>
      <c r="F809" s="2">
        <v>3</v>
      </c>
      <c r="G809" s="19">
        <v>0.27</v>
      </c>
      <c r="H809" s="19">
        <v>0.4</v>
      </c>
      <c r="I809" s="7">
        <v>12</v>
      </c>
      <c r="J809" s="7">
        <v>4</v>
      </c>
      <c r="K809" s="16">
        <f>IF(OR(ISBLANK(I809),ISBLANK(J809)),"",(J809/I809))</f>
        <v>0.33333333333333331</v>
      </c>
      <c r="L809" s="17" t="str">
        <f>IF(K809="","",IF(K809&gt;=H809,"Yes","No"))</f>
        <v>No</v>
      </c>
      <c r="M809" s="18" t="str">
        <f>IF(OR(ISBLANK(I809),ISBLANK(J809)),"",IF(L809="No", "TJ status removed",IF(K809&gt;0.34, K809 *1.15, K809+0.05)))</f>
        <v>TJ status removed</v>
      </c>
      <c r="N809" s="11">
        <v>0</v>
      </c>
      <c r="O809" s="11">
        <v>337.5</v>
      </c>
      <c r="P809" s="11">
        <v>0</v>
      </c>
      <c r="Q809" s="11">
        <v>1524.75</v>
      </c>
      <c r="R809" s="2"/>
    </row>
    <row r="810" spans="1:18" ht="15.75" customHeight="1">
      <c r="A810" s="2">
        <v>10035</v>
      </c>
      <c r="B810" s="27" t="s">
        <v>1197</v>
      </c>
      <c r="C810" s="12" t="s">
        <v>1616</v>
      </c>
      <c r="D810" s="13" t="s">
        <v>1617</v>
      </c>
      <c r="E810" s="2">
        <v>172</v>
      </c>
      <c r="F810" s="2">
        <v>13</v>
      </c>
      <c r="G810" s="19">
        <v>0.08</v>
      </c>
      <c r="H810" s="19">
        <v>0.16</v>
      </c>
      <c r="I810" s="7">
        <v>157</v>
      </c>
      <c r="J810" s="7">
        <v>17</v>
      </c>
      <c r="K810" s="16">
        <f>IF(OR(ISBLANK(I810),ISBLANK(J810)),"",(J810/I810))</f>
        <v>0.10828025477707007</v>
      </c>
      <c r="L810" s="17" t="str">
        <f>IF(K810="","",IF(K810&gt;=H810,"Yes","No"))</f>
        <v>No</v>
      </c>
      <c r="M810" s="18" t="str">
        <f>IF(OR(ISBLANK(I810),ISBLANK(J810)),"",IF(L810="No", "TJ status removed",IF(K810&gt;0.34, K810 *1.15, K810+0.05)))</f>
        <v>TJ status removed</v>
      </c>
      <c r="N810" s="11">
        <v>26.94</v>
      </c>
      <c r="O810" s="11">
        <v>339.12</v>
      </c>
      <c r="P810" s="11">
        <v>11.82</v>
      </c>
      <c r="Q810" s="11">
        <v>1298.47</v>
      </c>
      <c r="R810" s="2"/>
    </row>
    <row r="811" spans="1:18" ht="15.75" customHeight="1">
      <c r="A811" s="2">
        <v>12403</v>
      </c>
      <c r="B811" s="27" t="s">
        <v>1197</v>
      </c>
      <c r="C811" s="12" t="s">
        <v>1618</v>
      </c>
      <c r="D811" s="13" t="s">
        <v>1619</v>
      </c>
      <c r="E811" s="2">
        <v>28</v>
      </c>
      <c r="F811" s="2">
        <v>12</v>
      </c>
      <c r="G811" s="19">
        <v>0.43</v>
      </c>
      <c r="H811" s="19">
        <v>0.49</v>
      </c>
      <c r="I811" s="7">
        <v>20</v>
      </c>
      <c r="J811" s="7">
        <v>4</v>
      </c>
      <c r="K811" s="16">
        <f>IF(OR(ISBLANK(I811),ISBLANK(J811)),"",(J811/I811))</f>
        <v>0.2</v>
      </c>
      <c r="L811" s="17" t="str">
        <f>IF(K811="","",IF(K811&gt;=H811,"Yes","No"))</f>
        <v>No</v>
      </c>
      <c r="M811" s="18" t="str">
        <f>IF(OR(ISBLANK(I811),ISBLANK(J811)),"",IF(L811="No", "TJ status removed",IF(K811&gt;0.34, K811 *1.15, K811+0.05)))</f>
        <v>TJ status removed</v>
      </c>
      <c r="N811" s="11">
        <v>36.06</v>
      </c>
      <c r="O811" s="11">
        <v>472.5</v>
      </c>
      <c r="P811" s="11">
        <v>17.75</v>
      </c>
      <c r="Q811" s="11">
        <v>2069.75</v>
      </c>
      <c r="R811" s="2"/>
    </row>
    <row r="812" spans="1:18" ht="15.75" customHeight="1">
      <c r="A812" s="2">
        <v>775</v>
      </c>
      <c r="B812" s="27" t="s">
        <v>1197</v>
      </c>
      <c r="C812" s="12" t="s">
        <v>1620</v>
      </c>
      <c r="D812" s="13" t="s">
        <v>1621</v>
      </c>
      <c r="E812" s="2">
        <v>46</v>
      </c>
      <c r="F812" s="2">
        <v>15</v>
      </c>
      <c r="G812" s="19">
        <v>0.33</v>
      </c>
      <c r="H812" s="19">
        <v>0.38</v>
      </c>
      <c r="I812" s="7">
        <v>28</v>
      </c>
      <c r="J812" s="7">
        <v>16</v>
      </c>
      <c r="K812" s="16">
        <f>IF(OR(ISBLANK(I812),ISBLANK(J812)),"",(J812/I812))</f>
        <v>0.5714285714285714</v>
      </c>
      <c r="L812" s="17" t="str">
        <f>IF(K812="","",IF(K812&gt;=H812,"Yes","No"))</f>
        <v>Yes</v>
      </c>
      <c r="M812" s="18">
        <f>IF(OR(ISBLANK(I812),ISBLANK(J812)),"",IF(L812="No", "TJ status removed",IF(K812&gt;0.34, K812 *1.15, K812+0.05)))</f>
        <v>0.65714285714285703</v>
      </c>
      <c r="N812" s="11">
        <v>9.83</v>
      </c>
      <c r="O812" s="11">
        <v>356.58</v>
      </c>
      <c r="P812" s="11">
        <v>9.56</v>
      </c>
      <c r="Q812" s="11">
        <v>2257.75</v>
      </c>
      <c r="R812" s="2"/>
    </row>
    <row r="813" spans="1:18" ht="15.75" customHeight="1">
      <c r="A813" s="2">
        <v>227</v>
      </c>
      <c r="B813" s="27" t="s">
        <v>1197</v>
      </c>
      <c r="C813" s="12" t="s">
        <v>1622</v>
      </c>
      <c r="D813" s="13" t="s">
        <v>1623</v>
      </c>
      <c r="E813" s="2">
        <v>71</v>
      </c>
      <c r="F813" s="2">
        <v>0</v>
      </c>
      <c r="G813" s="19">
        <v>0</v>
      </c>
      <c r="H813" s="19">
        <v>0.1</v>
      </c>
      <c r="I813" s="7">
        <v>80</v>
      </c>
      <c r="J813" s="7">
        <v>0</v>
      </c>
      <c r="K813" s="16">
        <f>IF(OR(ISBLANK(I813),ISBLANK(J813)),"",(J813/I813))</f>
        <v>0</v>
      </c>
      <c r="L813" s="17" t="str">
        <f>IF(K813="","",IF(K813&gt;=H813,"Yes","No"))</f>
        <v>No</v>
      </c>
      <c r="M813" s="18" t="str">
        <f>IF(OR(ISBLANK(I813),ISBLANK(J813)),"",IF(L813="No", "TJ status removed",IF(K813&gt;0.34, K813 *1.15, K813+0.05)))</f>
        <v>TJ status removed</v>
      </c>
      <c r="N813" s="11">
        <v>17.989999999999998</v>
      </c>
      <c r="O813" s="11">
        <v>117.93</v>
      </c>
      <c r="P813" s="11">
        <v>0</v>
      </c>
      <c r="Q813" s="11">
        <v>0</v>
      </c>
      <c r="R813" s="2"/>
    </row>
    <row r="814" spans="1:18" ht="15.75" customHeight="1">
      <c r="A814" s="2">
        <v>11156</v>
      </c>
      <c r="B814" s="27" t="s">
        <v>1197</v>
      </c>
      <c r="C814" s="12" t="s">
        <v>1624</v>
      </c>
      <c r="D814" s="13" t="s">
        <v>1625</v>
      </c>
      <c r="E814" s="2">
        <v>144</v>
      </c>
      <c r="F814" s="2">
        <v>12</v>
      </c>
      <c r="G814" s="19">
        <v>0.08</v>
      </c>
      <c r="H814" s="19">
        <v>0.15</v>
      </c>
      <c r="I814" s="7">
        <v>103</v>
      </c>
      <c r="J814" s="7">
        <v>8</v>
      </c>
      <c r="K814" s="16">
        <f>IF(OR(ISBLANK(I814),ISBLANK(J814)),"",(J814/I814))</f>
        <v>7.7669902912621352E-2</v>
      </c>
      <c r="L814" s="17" t="str">
        <f>IF(K814="","",IF(K814&gt;=H814,"Yes","No"))</f>
        <v>No</v>
      </c>
      <c r="M814" s="18" t="str">
        <f>IF(OR(ISBLANK(I814),ISBLANK(J814)),"",IF(L814="No", "TJ status removed",IF(K814&gt;0.34, K814 *1.15, K814+0.05)))</f>
        <v>TJ status removed</v>
      </c>
      <c r="N814" s="11">
        <v>11.34</v>
      </c>
      <c r="O814" s="11">
        <v>388.44</v>
      </c>
      <c r="P814" s="11">
        <v>3</v>
      </c>
      <c r="Q814" s="11">
        <v>1462.5</v>
      </c>
      <c r="R814" s="2"/>
    </row>
    <row r="815" spans="1:18" ht="15.75" customHeight="1">
      <c r="A815" s="2">
        <v>13349</v>
      </c>
      <c r="B815" s="27" t="s">
        <v>1197</v>
      </c>
      <c r="C815" s="12" t="s">
        <v>1626</v>
      </c>
      <c r="D815" s="13" t="s">
        <v>1627</v>
      </c>
      <c r="E815" s="2">
        <v>72</v>
      </c>
      <c r="F815" s="2">
        <v>23</v>
      </c>
      <c r="G815" s="19">
        <v>0.32</v>
      </c>
      <c r="H815" s="19">
        <v>0.38</v>
      </c>
      <c r="I815" s="7">
        <v>35</v>
      </c>
      <c r="J815" s="7">
        <v>17</v>
      </c>
      <c r="K815" s="16">
        <f>IF(OR(ISBLANK(I815),ISBLANK(J815)),"",(J815/I815))</f>
        <v>0.48571428571428571</v>
      </c>
      <c r="L815" s="17" t="str">
        <f>IF(K815="","",IF(K815&gt;=H815,"Yes","No"))</f>
        <v>Yes</v>
      </c>
      <c r="M815" s="18">
        <f>IF(OR(ISBLANK(I815),ISBLANK(J815)),"",IF(L815="No", "TJ status removed",IF(K815&gt;0.34, K815 *1.15, K815+0.05)))</f>
        <v>0.5585714285714285</v>
      </c>
      <c r="N815" s="11">
        <v>16.440000000000001</v>
      </c>
      <c r="O815" s="11">
        <v>284.11</v>
      </c>
      <c r="P815" s="11">
        <v>17.47</v>
      </c>
      <c r="Q815" s="11">
        <v>1024.3499999999999</v>
      </c>
      <c r="R815" s="2"/>
    </row>
    <row r="816" spans="1:18" ht="15.75" customHeight="1">
      <c r="A816" s="2">
        <v>233</v>
      </c>
      <c r="B816" s="27" t="s">
        <v>1197</v>
      </c>
      <c r="C816" s="12" t="s">
        <v>1628</v>
      </c>
      <c r="D816" s="13" t="s">
        <v>1629</v>
      </c>
      <c r="E816" s="2">
        <v>94</v>
      </c>
      <c r="F816" s="2">
        <v>13</v>
      </c>
      <c r="G816" s="19">
        <v>0.14000000000000001</v>
      </c>
      <c r="H816" s="19">
        <v>0.19</v>
      </c>
      <c r="I816" s="7">
        <v>80</v>
      </c>
      <c r="J816" s="7">
        <v>4</v>
      </c>
      <c r="K816" s="16">
        <f>IF(OR(ISBLANK(I816),ISBLANK(J816)),"",(J816/I816))</f>
        <v>0.05</v>
      </c>
      <c r="L816" s="17" t="str">
        <f>IF(K816="","",IF(K816&gt;=H816,"Yes","No"))</f>
        <v>No</v>
      </c>
      <c r="M816" s="18" t="str">
        <f>IF(OR(ISBLANK(I816),ISBLANK(J816)),"",IF(L816="No", "TJ status removed",IF(K816&gt;0.34, K816 *1.15, K816+0.05)))</f>
        <v>TJ status removed</v>
      </c>
      <c r="N816" s="11">
        <v>3.53</v>
      </c>
      <c r="O816" s="11">
        <v>84.26</v>
      </c>
      <c r="P816" s="11">
        <v>15</v>
      </c>
      <c r="Q816" s="11">
        <v>837.75</v>
      </c>
      <c r="R816" s="2"/>
    </row>
    <row r="817" spans="1:18" ht="15.75" customHeight="1">
      <c r="A817" s="2">
        <v>11340</v>
      </c>
      <c r="B817" s="27" t="s">
        <v>1197</v>
      </c>
      <c r="C817" s="12" t="s">
        <v>1630</v>
      </c>
      <c r="D817" s="13" t="s">
        <v>1631</v>
      </c>
      <c r="E817" s="2">
        <v>40</v>
      </c>
      <c r="F817" s="2">
        <v>17</v>
      </c>
      <c r="G817" s="19">
        <v>0.43</v>
      </c>
      <c r="H817" s="19">
        <v>0.49</v>
      </c>
      <c r="I817" s="7">
        <v>30</v>
      </c>
      <c r="J817" s="7">
        <v>4</v>
      </c>
      <c r="K817" s="16">
        <f>IF(OR(ISBLANK(I817),ISBLANK(J817)),"",(J817/I817))</f>
        <v>0.13333333333333333</v>
      </c>
      <c r="L817" s="17" t="str">
        <f>IF(K817="","",IF(K817&gt;=H817,"Yes","No"))</f>
        <v>No</v>
      </c>
      <c r="M817" s="18" t="str">
        <f>IF(OR(ISBLANK(I817),ISBLANK(J817)),"",IF(L817="No", "TJ status removed",IF(K817&gt;0.34, K817 *1.15, K817+0.05)))</f>
        <v>TJ status removed</v>
      </c>
      <c r="N817" s="11">
        <v>6.31</v>
      </c>
      <c r="O817" s="11">
        <v>87.65</v>
      </c>
      <c r="P817" s="11">
        <v>0</v>
      </c>
      <c r="Q817" s="11">
        <v>649.5</v>
      </c>
      <c r="R817" s="2"/>
    </row>
    <row r="818" spans="1:18" ht="15.75" customHeight="1">
      <c r="A818" s="2">
        <v>10835</v>
      </c>
      <c r="B818" s="27" t="s">
        <v>1197</v>
      </c>
      <c r="C818" s="12" t="s">
        <v>1632</v>
      </c>
      <c r="D818" s="13" t="s">
        <v>1633</v>
      </c>
      <c r="E818" s="2">
        <v>181</v>
      </c>
      <c r="F818" s="2">
        <v>38</v>
      </c>
      <c r="G818" s="19">
        <v>0.21</v>
      </c>
      <c r="H818" s="19">
        <v>0.26</v>
      </c>
      <c r="I818" s="7">
        <v>162</v>
      </c>
      <c r="J818" s="7">
        <v>41</v>
      </c>
      <c r="K818" s="16">
        <f>IF(OR(ISBLANK(I818),ISBLANK(J818)),"",(J818/I818))</f>
        <v>0.25308641975308643</v>
      </c>
      <c r="L818" s="17" t="str">
        <f>IF(K818="","",IF(K818&gt;=H818,"Yes","No"))</f>
        <v>No</v>
      </c>
      <c r="M818" s="18" t="str">
        <f>IF(OR(ISBLANK(I818),ISBLANK(J818)),"",IF(L818="No", "TJ status removed",IF(K818&gt;0.34, K818 *1.15, K818+0.05)))</f>
        <v>TJ status removed</v>
      </c>
      <c r="N818" s="11">
        <v>25.12</v>
      </c>
      <c r="O818" s="11">
        <v>505.37</v>
      </c>
      <c r="P818" s="11">
        <v>34.07</v>
      </c>
      <c r="Q818" s="11">
        <v>1554.1</v>
      </c>
      <c r="R818" s="2"/>
    </row>
    <row r="819" spans="1:18" ht="15.75" customHeight="1">
      <c r="A819" s="2">
        <v>10921</v>
      </c>
      <c r="B819" s="27" t="s">
        <v>1197</v>
      </c>
      <c r="C819" s="12" t="s">
        <v>1634</v>
      </c>
      <c r="D819" s="13" t="s">
        <v>1635</v>
      </c>
      <c r="E819" s="2">
        <v>79</v>
      </c>
      <c r="F819" s="2">
        <v>34</v>
      </c>
      <c r="G819" s="19">
        <v>0.43</v>
      </c>
      <c r="H819" s="19">
        <v>0.49</v>
      </c>
      <c r="I819" s="7">
        <v>81</v>
      </c>
      <c r="J819" s="7">
        <v>36</v>
      </c>
      <c r="K819" s="16">
        <f>IF(OR(ISBLANK(I819),ISBLANK(J819)),"",(J819/I819))</f>
        <v>0.44444444444444442</v>
      </c>
      <c r="L819" s="17" t="str">
        <f>IF(K819="","",IF(K819&gt;=H819,"Yes","No"))</f>
        <v>No</v>
      </c>
      <c r="M819" s="18" t="str">
        <f>IF(OR(ISBLANK(I819),ISBLANK(J819)),"",IF(L819="No", "TJ status removed",IF(K819&gt;0.34, K819 *1.15, K819+0.05)))</f>
        <v>TJ status removed</v>
      </c>
      <c r="N819" s="11">
        <v>18.440000000000001</v>
      </c>
      <c r="O819" s="11">
        <v>351.4</v>
      </c>
      <c r="P819" s="11">
        <v>21.22</v>
      </c>
      <c r="Q819" s="11">
        <v>1226.1099999999999</v>
      </c>
      <c r="R819" s="2"/>
    </row>
    <row r="820" spans="1:18" ht="15.75" customHeight="1">
      <c r="A820" s="2">
        <v>10265</v>
      </c>
      <c r="B820" s="27" t="s">
        <v>1197</v>
      </c>
      <c r="C820" s="12" t="s">
        <v>1636</v>
      </c>
      <c r="D820" s="13" t="s">
        <v>1637</v>
      </c>
      <c r="E820" s="2">
        <v>159</v>
      </c>
      <c r="F820" s="2">
        <v>35</v>
      </c>
      <c r="G820" s="19">
        <v>0.22</v>
      </c>
      <c r="H820" s="19">
        <v>0.27</v>
      </c>
      <c r="I820" s="7">
        <v>137</v>
      </c>
      <c r="J820" s="7">
        <v>25</v>
      </c>
      <c r="K820" s="16">
        <f>IF(OR(ISBLANK(I820),ISBLANK(J820)),"",(J820/I820))</f>
        <v>0.18248175182481752</v>
      </c>
      <c r="L820" s="17" t="str">
        <f>IF(K820="","",IF(K820&gt;=H820,"Yes","No"))</f>
        <v>No</v>
      </c>
      <c r="M820" s="18" t="str">
        <f>IF(OR(ISBLANK(I820),ISBLANK(J820)),"",IF(L820="No", "TJ status removed",IF(K820&gt;0.34, K820 *1.15, K820+0.05)))</f>
        <v>TJ status removed</v>
      </c>
      <c r="N820" s="11">
        <v>22.8</v>
      </c>
      <c r="O820" s="11">
        <v>367.85</v>
      </c>
      <c r="P820" s="11">
        <v>14.16</v>
      </c>
      <c r="Q820" s="11">
        <v>1443.84</v>
      </c>
      <c r="R820" s="2"/>
    </row>
    <row r="821" spans="1:18" ht="15.75" customHeight="1">
      <c r="A821" s="2">
        <v>248</v>
      </c>
      <c r="B821" s="27" t="s">
        <v>1197</v>
      </c>
      <c r="C821" s="12" t="s">
        <v>1638</v>
      </c>
      <c r="D821" s="13" t="s">
        <v>1639</v>
      </c>
      <c r="E821" s="2">
        <v>195</v>
      </c>
      <c r="F821" s="2">
        <v>77</v>
      </c>
      <c r="G821" s="19">
        <v>0.39</v>
      </c>
      <c r="H821" s="19">
        <v>0.53</v>
      </c>
      <c r="I821" s="7">
        <v>138</v>
      </c>
      <c r="J821" s="7">
        <v>60</v>
      </c>
      <c r="K821" s="16">
        <f>IF(OR(ISBLANK(I821),ISBLANK(J821)),"",(J821/I821))</f>
        <v>0.43478260869565216</v>
      </c>
      <c r="L821" s="17" t="str">
        <f>IF(K821="","",IF(K821&gt;=H821,"Yes","No"))</f>
        <v>No</v>
      </c>
      <c r="M821" s="18" t="str">
        <f>IF(OR(ISBLANK(I821),ISBLANK(J821)),"",IF(L821="No", "TJ status removed",IF(K821&gt;0.34, K821 *1.15, K821+0.05)))</f>
        <v>TJ status removed</v>
      </c>
      <c r="N821" s="11">
        <v>30.41</v>
      </c>
      <c r="O821" s="11">
        <v>428.08</v>
      </c>
      <c r="P821" s="11">
        <v>33.869999999999997</v>
      </c>
      <c r="Q821" s="11">
        <v>1855.87</v>
      </c>
      <c r="R821" s="2"/>
    </row>
    <row r="822" spans="1:18" ht="15.75" customHeight="1">
      <c r="A822" s="2">
        <v>11043</v>
      </c>
      <c r="B822" s="27" t="s">
        <v>1197</v>
      </c>
      <c r="C822" s="12" t="s">
        <v>1640</v>
      </c>
      <c r="D822" s="13" t="s">
        <v>1641</v>
      </c>
      <c r="E822" s="2">
        <v>70</v>
      </c>
      <c r="F822" s="2">
        <v>22</v>
      </c>
      <c r="G822" s="19">
        <v>0.31</v>
      </c>
      <c r="H822" s="19">
        <v>0.39</v>
      </c>
      <c r="I822" s="7">
        <v>45</v>
      </c>
      <c r="J822" s="7">
        <v>19</v>
      </c>
      <c r="K822" s="16">
        <f>IF(OR(ISBLANK(I822),ISBLANK(J822)),"",(J822/I822))</f>
        <v>0.42222222222222222</v>
      </c>
      <c r="L822" s="17" t="str">
        <f>IF(K822="","",IF(K822&gt;=H822,"Yes","No"))</f>
        <v>Yes</v>
      </c>
      <c r="M822" s="18">
        <f>IF(OR(ISBLANK(I822),ISBLANK(J822)),"",IF(L822="No", "TJ status removed",IF(K822&gt;0.34, K822 *1.15, K822+0.05)))</f>
        <v>0.48555555555555552</v>
      </c>
      <c r="N822" s="11">
        <v>23.65</v>
      </c>
      <c r="O822" s="11">
        <v>392.5</v>
      </c>
      <c r="P822" s="11">
        <v>6.79</v>
      </c>
      <c r="Q822" s="11">
        <v>1248.47</v>
      </c>
      <c r="R822" s="2"/>
    </row>
    <row r="823" spans="1:18" ht="15.75" customHeight="1">
      <c r="A823" s="2">
        <v>12144</v>
      </c>
      <c r="B823" s="27" t="s">
        <v>1197</v>
      </c>
      <c r="C823" s="12" t="s">
        <v>1642</v>
      </c>
      <c r="D823" s="13" t="s">
        <v>1643</v>
      </c>
      <c r="E823" s="2">
        <v>21</v>
      </c>
      <c r="F823" s="2">
        <v>2</v>
      </c>
      <c r="G823" s="19">
        <v>0.1</v>
      </c>
      <c r="H823" s="19">
        <v>0.15</v>
      </c>
      <c r="I823" s="7">
        <v>19</v>
      </c>
      <c r="J823" s="7">
        <v>1</v>
      </c>
      <c r="K823" s="16">
        <f>IF(OR(ISBLANK(I823),ISBLANK(J823)),"",(J823/I823))</f>
        <v>5.2631578947368418E-2</v>
      </c>
      <c r="L823" s="17" t="str">
        <f>IF(K823="","",IF(K823&gt;=H823,"Yes","No"))</f>
        <v>No</v>
      </c>
      <c r="M823" s="18" t="str">
        <f>IF(OR(ISBLANK(I823),ISBLANK(J823)),"",IF(L823="No", "TJ status removed",IF(K823&gt;0.34, K823 *1.15, K823+0.05)))</f>
        <v>TJ status removed</v>
      </c>
      <c r="N823" s="11">
        <v>12.72</v>
      </c>
      <c r="O823" s="11">
        <v>393.06</v>
      </c>
      <c r="P823" s="11">
        <v>66</v>
      </c>
      <c r="Q823" s="11">
        <v>1901</v>
      </c>
      <c r="R823" s="2"/>
    </row>
    <row r="824" spans="1:18" ht="15.75" customHeight="1">
      <c r="A824" s="2">
        <v>10956</v>
      </c>
      <c r="B824" s="27" t="s">
        <v>1197</v>
      </c>
      <c r="C824" s="12" t="s">
        <v>1644</v>
      </c>
      <c r="D824" s="13" t="s">
        <v>1645</v>
      </c>
      <c r="E824" s="2">
        <v>77</v>
      </c>
      <c r="F824" s="2">
        <v>1</v>
      </c>
      <c r="G824" s="19">
        <v>0.01</v>
      </c>
      <c r="H824" s="19">
        <v>0.11</v>
      </c>
      <c r="I824" s="7">
        <v>64</v>
      </c>
      <c r="J824" s="7">
        <v>3</v>
      </c>
      <c r="K824" s="16">
        <f>IF(OR(ISBLANK(I824),ISBLANK(J824)),"",(J824/I824))</f>
        <v>4.6875E-2</v>
      </c>
      <c r="L824" s="17" t="str">
        <f>IF(K824="","",IF(K824&gt;=H824,"Yes","No"))</f>
        <v>No</v>
      </c>
      <c r="M824" s="18" t="str">
        <f>IF(OR(ISBLANK(I824),ISBLANK(J824)),"",IF(L824="No", "TJ status removed",IF(K824&gt;0.34, K824 *1.15, K824+0.05)))</f>
        <v>TJ status removed</v>
      </c>
      <c r="N824" s="11">
        <v>8.7899999999999991</v>
      </c>
      <c r="O824" s="11">
        <v>224.25</v>
      </c>
      <c r="P824" s="11">
        <v>15.67</v>
      </c>
      <c r="Q824" s="11">
        <v>1384.33</v>
      </c>
      <c r="R824" s="2"/>
    </row>
    <row r="825" spans="1:18" ht="15.75" customHeight="1">
      <c r="A825" s="2">
        <v>41252</v>
      </c>
      <c r="B825" s="27" t="s">
        <v>1197</v>
      </c>
      <c r="C825" s="12" t="s">
        <v>1646</v>
      </c>
      <c r="D825" s="13" t="s">
        <v>1647</v>
      </c>
      <c r="E825" s="2">
        <v>100</v>
      </c>
      <c r="F825" s="2">
        <v>3</v>
      </c>
      <c r="G825" s="19">
        <v>0.03</v>
      </c>
      <c r="H825" s="19">
        <v>0.1</v>
      </c>
      <c r="I825" s="7">
        <v>81</v>
      </c>
      <c r="J825" s="7">
        <v>4</v>
      </c>
      <c r="K825" s="16">
        <f>IF(OR(ISBLANK(I825),ISBLANK(J825)),"",(J825/I825))</f>
        <v>4.9382716049382713E-2</v>
      </c>
      <c r="L825" s="17" t="str">
        <f>IF(K825="","",IF(K825&gt;=H825,"Yes","No"))</f>
        <v>No</v>
      </c>
      <c r="M825" s="18" t="str">
        <f>IF(OR(ISBLANK(I825),ISBLANK(J825)),"",IF(L825="No", "TJ status removed",IF(K825&gt;0.34, K825 *1.15, K825+0.05)))</f>
        <v>TJ status removed</v>
      </c>
      <c r="N825" s="11">
        <v>16.22</v>
      </c>
      <c r="O825" s="11">
        <v>165.27</v>
      </c>
      <c r="P825" s="11">
        <v>8.5</v>
      </c>
      <c r="Q825" s="11">
        <v>927.25</v>
      </c>
      <c r="R825" s="2"/>
    </row>
    <row r="826" spans="1:18" ht="15.75" customHeight="1">
      <c r="A826" s="2">
        <v>43188</v>
      </c>
      <c r="B826" s="27" t="s">
        <v>1197</v>
      </c>
      <c r="C826" s="12" t="s">
        <v>1648</v>
      </c>
      <c r="D826" s="13" t="s">
        <v>1649</v>
      </c>
      <c r="E826" s="2">
        <v>173</v>
      </c>
      <c r="F826" s="2">
        <v>9</v>
      </c>
      <c r="G826" s="19">
        <v>0.05</v>
      </c>
      <c r="H826" s="19">
        <v>0.1</v>
      </c>
      <c r="I826" s="7">
        <v>169</v>
      </c>
      <c r="J826" s="7">
        <v>4</v>
      </c>
      <c r="K826" s="16">
        <f>IF(OR(ISBLANK(I826),ISBLANK(J826)),"",(J826/I826))</f>
        <v>2.3668639053254437E-2</v>
      </c>
      <c r="L826" s="17" t="str">
        <f>IF(K826="","",IF(K826&gt;=H826,"Yes","No"))</f>
        <v>No</v>
      </c>
      <c r="M826" s="18" t="str">
        <f>IF(OR(ISBLANK(I826),ISBLANK(J826)),"",IF(L826="No", "TJ status removed",IF(K826&gt;0.34, K826 *1.15, K826+0.05)))</f>
        <v>TJ status removed</v>
      </c>
      <c r="N826" s="11">
        <v>15</v>
      </c>
      <c r="O826" s="11">
        <v>305.64</v>
      </c>
      <c r="P826" s="11">
        <v>8.25</v>
      </c>
      <c r="Q826" s="11">
        <v>1701</v>
      </c>
      <c r="R826" s="2"/>
    </row>
    <row r="827" spans="1:18" ht="15.75" customHeight="1">
      <c r="A827" s="2">
        <v>42486</v>
      </c>
      <c r="B827" s="27" t="s">
        <v>1197</v>
      </c>
      <c r="C827" s="12" t="s">
        <v>1650</v>
      </c>
      <c r="D827" s="13" t="s">
        <v>1651</v>
      </c>
      <c r="E827" s="2">
        <v>187</v>
      </c>
      <c r="F827" s="2">
        <v>1</v>
      </c>
      <c r="G827" s="19">
        <v>0.01</v>
      </c>
      <c r="H827" s="19">
        <v>0.11</v>
      </c>
      <c r="I827" s="7">
        <v>197</v>
      </c>
      <c r="J827" s="7">
        <v>4</v>
      </c>
      <c r="K827" s="16">
        <f>IF(OR(ISBLANK(I827),ISBLANK(J827)),"",(J827/I827))</f>
        <v>2.030456852791878E-2</v>
      </c>
      <c r="L827" s="17" t="str">
        <f>IF(K827="","",IF(K827&gt;=H827,"Yes","No"))</f>
        <v>No</v>
      </c>
      <c r="M827" s="18" t="str">
        <f>IF(OR(ISBLANK(I827),ISBLANK(J827)),"",IF(L827="No", "TJ status removed",IF(K827&gt;0.34, K827 *1.15, K827+0.05)))</f>
        <v>TJ status removed</v>
      </c>
      <c r="N827" s="11">
        <v>9.33</v>
      </c>
      <c r="O827" s="11">
        <v>155.12</v>
      </c>
      <c r="P827" s="11">
        <v>5</v>
      </c>
      <c r="Q827" s="11">
        <v>937.25</v>
      </c>
      <c r="R827" s="2"/>
    </row>
    <row r="828" spans="1:18" ht="15.75" customHeight="1">
      <c r="A828" s="2">
        <v>12371</v>
      </c>
      <c r="B828" s="27" t="s">
        <v>1197</v>
      </c>
      <c r="C828" s="12" t="s">
        <v>1652</v>
      </c>
      <c r="D828" s="13" t="s">
        <v>1653</v>
      </c>
      <c r="E828" s="2">
        <v>94</v>
      </c>
      <c r="F828" s="2">
        <v>28</v>
      </c>
      <c r="G828" s="19">
        <v>0.3</v>
      </c>
      <c r="H828" s="19">
        <v>0.35</v>
      </c>
      <c r="I828" s="7">
        <v>89</v>
      </c>
      <c r="J828" s="7">
        <v>27</v>
      </c>
      <c r="K828" s="16">
        <f>IF(OR(ISBLANK(I828),ISBLANK(J828)),"",(J828/I828))</f>
        <v>0.30337078651685395</v>
      </c>
      <c r="L828" s="17" t="str">
        <f>IF(K828="","",IF(K828&gt;=H828,"Yes","No"))</f>
        <v>No</v>
      </c>
      <c r="M828" s="18" t="str">
        <f>IF(OR(ISBLANK(I828),ISBLANK(J828)),"",IF(L828="No", "TJ status removed",IF(K828&gt;0.34, K828 *1.15, K828+0.05)))</f>
        <v>TJ status removed</v>
      </c>
      <c r="N828" s="11">
        <v>15.53</v>
      </c>
      <c r="O828" s="11">
        <v>439.05</v>
      </c>
      <c r="P828" s="11">
        <v>19.04</v>
      </c>
      <c r="Q828" s="11">
        <v>1825.19</v>
      </c>
      <c r="R828" s="2"/>
    </row>
    <row r="829" spans="1:18" ht="15.75" customHeight="1">
      <c r="A829" s="2">
        <v>11265</v>
      </c>
      <c r="B829" s="27" t="s">
        <v>1197</v>
      </c>
      <c r="C829" s="12" t="s">
        <v>1654</v>
      </c>
      <c r="D829" s="13" t="s">
        <v>1655</v>
      </c>
      <c r="E829" s="2">
        <v>344</v>
      </c>
      <c r="F829" s="2">
        <v>100</v>
      </c>
      <c r="G829" s="19">
        <v>0.28999999999999998</v>
      </c>
      <c r="H829" s="19">
        <v>0.35</v>
      </c>
      <c r="I829" s="7">
        <v>320</v>
      </c>
      <c r="J829" s="7">
        <v>99</v>
      </c>
      <c r="K829" s="16">
        <f>IF(OR(ISBLANK(I829),ISBLANK(J829)),"",(J829/I829))</f>
        <v>0.30937500000000001</v>
      </c>
      <c r="L829" s="17" t="str">
        <f>IF(K829="","",IF(K829&gt;=H829,"Yes","No"))</f>
        <v>No</v>
      </c>
      <c r="M829" s="18" t="str">
        <f>IF(OR(ISBLANK(I829),ISBLANK(J829)),"",IF(L829="No", "TJ status removed",IF(K829&gt;0.34, K829 *1.15, K829+0.05)))</f>
        <v>TJ status removed</v>
      </c>
      <c r="N829" s="11">
        <v>21.12</v>
      </c>
      <c r="O829" s="11">
        <v>446.63</v>
      </c>
      <c r="P829" s="11">
        <v>18.059999999999999</v>
      </c>
      <c r="Q829" s="11">
        <v>1685.9</v>
      </c>
      <c r="R829" s="2"/>
    </row>
    <row r="830" spans="1:18" ht="15.75" customHeight="1">
      <c r="A830" s="2">
        <v>10147</v>
      </c>
      <c r="B830" s="27" t="s">
        <v>1197</v>
      </c>
      <c r="C830" s="12" t="s">
        <v>1656</v>
      </c>
      <c r="D830" s="13" t="s">
        <v>1657</v>
      </c>
      <c r="E830" s="2">
        <v>238</v>
      </c>
      <c r="F830" s="2">
        <v>23</v>
      </c>
      <c r="G830" s="19">
        <v>0.1</v>
      </c>
      <c r="H830" s="19">
        <v>0.15</v>
      </c>
      <c r="I830" s="7">
        <v>232</v>
      </c>
      <c r="J830" s="7">
        <v>63</v>
      </c>
      <c r="K830" s="16">
        <f>IF(OR(ISBLANK(I830),ISBLANK(J830)),"",(J830/I830))</f>
        <v>0.27155172413793105</v>
      </c>
      <c r="L830" s="17" t="str">
        <f>IF(K830="","",IF(K830&gt;=H830,"Yes","No"))</f>
        <v>Yes</v>
      </c>
      <c r="M830" s="18">
        <f>IF(OR(ISBLANK(I830),ISBLANK(J830)),"",IF(L830="No", "TJ status removed",IF(K830&gt;0.34, K830 *1.15, K830+0.05)))</f>
        <v>0.32155172413793104</v>
      </c>
      <c r="N830" s="11">
        <v>11.72</v>
      </c>
      <c r="O830" s="11">
        <v>899.63</v>
      </c>
      <c r="P830" s="11">
        <v>13.02</v>
      </c>
      <c r="Q830" s="11">
        <v>1614.24</v>
      </c>
      <c r="R830" s="2"/>
    </row>
    <row r="831" spans="1:18" ht="15.75" customHeight="1">
      <c r="A831" s="2">
        <v>41393</v>
      </c>
      <c r="B831" s="27" t="s">
        <v>1197</v>
      </c>
      <c r="C831" s="12" t="s">
        <v>1658</v>
      </c>
      <c r="D831" s="13" t="s">
        <v>1659</v>
      </c>
      <c r="E831" s="2">
        <v>303</v>
      </c>
      <c r="F831" s="2">
        <v>129</v>
      </c>
      <c r="G831" s="19">
        <v>0.43</v>
      </c>
      <c r="H831" s="19">
        <v>0.54</v>
      </c>
      <c r="I831" s="7">
        <v>327</v>
      </c>
      <c r="J831" s="7">
        <v>172</v>
      </c>
      <c r="K831" s="16">
        <f>IF(OR(ISBLANK(I831),ISBLANK(J831)),"",(J831/I831))</f>
        <v>0.52599388379204892</v>
      </c>
      <c r="L831" s="17" t="str">
        <f>IF(K831="","",IF(K831&gt;=H831,"Yes","No"))</f>
        <v>No</v>
      </c>
      <c r="M831" s="18" t="str">
        <f>IF(OR(ISBLANK(I831),ISBLANK(J831)),"",IF(L831="No", "TJ status removed",IF(K831&gt;0.34, K831 *1.15, K831+0.05)))</f>
        <v>TJ status removed</v>
      </c>
      <c r="N831" s="11">
        <v>22.46</v>
      </c>
      <c r="O831" s="11">
        <v>460.27</v>
      </c>
      <c r="P831" s="11">
        <v>36.979999999999997</v>
      </c>
      <c r="Q831" s="11">
        <v>2705.18</v>
      </c>
      <c r="R831" s="2"/>
    </row>
    <row r="832" spans="1:18" ht="15.75" customHeight="1">
      <c r="A832" s="2">
        <v>40627</v>
      </c>
      <c r="B832" s="27" t="s">
        <v>1197</v>
      </c>
      <c r="C832" s="12" t="s">
        <v>1660</v>
      </c>
      <c r="D832" s="13" t="s">
        <v>1661</v>
      </c>
      <c r="E832" s="2">
        <v>118</v>
      </c>
      <c r="F832" s="2">
        <v>5</v>
      </c>
      <c r="G832" s="19">
        <v>0.04</v>
      </c>
      <c r="H832" s="19">
        <v>0.18</v>
      </c>
      <c r="I832" s="7">
        <v>82</v>
      </c>
      <c r="J832" s="7">
        <v>7</v>
      </c>
      <c r="K832" s="16">
        <f>IF(OR(ISBLANK(I832),ISBLANK(J832)),"",(J832/I832))</f>
        <v>8.5365853658536592E-2</v>
      </c>
      <c r="L832" s="17" t="str">
        <f>IF(K832="","",IF(K832&gt;=H832,"Yes","No"))</f>
        <v>No</v>
      </c>
      <c r="M832" s="18" t="str">
        <f>IF(OR(ISBLANK(I832),ISBLANK(J832)),"",IF(L832="No", "TJ status removed",IF(K832&gt;0.34, K832 *1.15, K832+0.05)))</f>
        <v>TJ status removed</v>
      </c>
      <c r="N832" s="11">
        <v>32.409999999999997</v>
      </c>
      <c r="O832" s="11">
        <v>286.33</v>
      </c>
      <c r="P832" s="11">
        <v>20.71</v>
      </c>
      <c r="Q832" s="11">
        <v>492.43</v>
      </c>
      <c r="R832" s="2"/>
    </row>
    <row r="833" spans="1:18" ht="15.75" customHeight="1">
      <c r="A833" s="2">
        <v>41347</v>
      </c>
      <c r="B833" s="27" t="s">
        <v>1197</v>
      </c>
      <c r="C833" s="12" t="s">
        <v>1662</v>
      </c>
      <c r="D833" s="13" t="s">
        <v>1663</v>
      </c>
      <c r="E833" s="2">
        <v>13</v>
      </c>
      <c r="F833" s="2">
        <v>4</v>
      </c>
      <c r="G833" s="19">
        <v>0.31</v>
      </c>
      <c r="H833" s="19">
        <v>0.53</v>
      </c>
      <c r="I833" s="7">
        <v>10</v>
      </c>
      <c r="J833" s="7">
        <v>2</v>
      </c>
      <c r="K833" s="16">
        <f>IF(OR(ISBLANK(I833),ISBLANK(J833)),"",(J833/I833))</f>
        <v>0.2</v>
      </c>
      <c r="L833" s="17" t="str">
        <f>IF(K833="","",IF(K833&gt;=H833,"Yes","No"))</f>
        <v>No</v>
      </c>
      <c r="M833" s="18" t="str">
        <f>IF(OR(ISBLANK(I833),ISBLANK(J833)),"",IF(L833="No", "TJ status removed",IF(K833&gt;0.34, K833 *1.15, K833+0.05)))</f>
        <v>TJ status removed</v>
      </c>
      <c r="N833" s="11">
        <v>0</v>
      </c>
      <c r="O833" s="11">
        <v>177.13</v>
      </c>
      <c r="P833" s="11">
        <v>0</v>
      </c>
      <c r="Q833" s="11">
        <v>1023</v>
      </c>
      <c r="R833" s="2"/>
    </row>
    <row r="834" spans="1:18" ht="15.75" customHeight="1">
      <c r="A834" s="2">
        <v>10690</v>
      </c>
      <c r="B834" s="27" t="s">
        <v>1197</v>
      </c>
      <c r="C834" s="12" t="s">
        <v>1664</v>
      </c>
      <c r="D834" s="13" t="s">
        <v>1665</v>
      </c>
      <c r="E834" s="2">
        <v>244</v>
      </c>
      <c r="F834" s="2">
        <v>76</v>
      </c>
      <c r="G834" s="19">
        <v>0.31</v>
      </c>
      <c r="H834" s="19">
        <v>0.36</v>
      </c>
      <c r="I834" s="7">
        <v>285</v>
      </c>
      <c r="J834" s="7">
        <v>78</v>
      </c>
      <c r="K834" s="16">
        <f>IF(OR(ISBLANK(I834),ISBLANK(J834)),"",(J834/I834))</f>
        <v>0.27368421052631581</v>
      </c>
      <c r="L834" s="17" t="str">
        <f>IF(K834="","",IF(K834&gt;=H834,"Yes","No"))</f>
        <v>No</v>
      </c>
      <c r="M834" s="18" t="str">
        <f>IF(OR(ISBLANK(I834),ISBLANK(J834)),"",IF(L834="No", "TJ status removed",IF(K834&gt;0.34, K834 *1.15, K834+0.05)))</f>
        <v>TJ status removed</v>
      </c>
      <c r="N834" s="11">
        <v>36.78</v>
      </c>
      <c r="O834" s="11">
        <v>343.43</v>
      </c>
      <c r="P834" s="11">
        <v>58.71</v>
      </c>
      <c r="Q834" s="11">
        <v>1302.4000000000001</v>
      </c>
      <c r="R834" s="2"/>
    </row>
    <row r="835" spans="1:18" ht="15.75" customHeight="1">
      <c r="A835" s="2">
        <v>49</v>
      </c>
      <c r="B835" s="27" t="s">
        <v>1197</v>
      </c>
      <c r="C835" s="12" t="s">
        <v>1666</v>
      </c>
      <c r="D835" s="13" t="s">
        <v>1667</v>
      </c>
      <c r="E835" s="2">
        <v>462</v>
      </c>
      <c r="F835" s="2">
        <v>17</v>
      </c>
      <c r="G835" s="19">
        <v>0.04</v>
      </c>
      <c r="H835" s="19">
        <v>0.13</v>
      </c>
      <c r="I835" s="7">
        <v>473</v>
      </c>
      <c r="J835" s="7">
        <v>24</v>
      </c>
      <c r="K835" s="16">
        <f>IF(OR(ISBLANK(I835),ISBLANK(J835)),"",(J835/I835))</f>
        <v>5.0739957716701901E-2</v>
      </c>
      <c r="L835" s="17" t="str">
        <f>IF(K835="","",IF(K835&gt;=H835,"Yes","No"))</f>
        <v>No</v>
      </c>
      <c r="M835" s="18" t="str">
        <f>IF(OR(ISBLANK(I835),ISBLANK(J835)),"",IF(L835="No", "TJ status removed",IF(K835&gt;0.34, K835 *1.15, K835+0.05)))</f>
        <v>TJ status removed</v>
      </c>
      <c r="N835" s="11">
        <v>25.65</v>
      </c>
      <c r="O835" s="11">
        <v>332.34</v>
      </c>
      <c r="P835" s="11">
        <v>15.08</v>
      </c>
      <c r="Q835" s="11">
        <v>995.54</v>
      </c>
      <c r="R835" s="2"/>
    </row>
    <row r="836" spans="1:18" ht="15.75" customHeight="1">
      <c r="A836" s="2">
        <v>10840</v>
      </c>
      <c r="B836" s="27" t="s">
        <v>1197</v>
      </c>
      <c r="C836" s="12" t="s">
        <v>1668</v>
      </c>
      <c r="D836" s="13" t="s">
        <v>1669</v>
      </c>
      <c r="E836" s="2">
        <v>322</v>
      </c>
      <c r="F836" s="2">
        <v>8</v>
      </c>
      <c r="G836" s="19">
        <v>0.02</v>
      </c>
      <c r="H836" s="19">
        <v>0.12</v>
      </c>
      <c r="I836" s="7">
        <v>234</v>
      </c>
      <c r="J836" s="7">
        <v>12</v>
      </c>
      <c r="K836" s="16">
        <f>IF(OR(ISBLANK(I836),ISBLANK(J836)),"",(J836/I836))</f>
        <v>5.128205128205128E-2</v>
      </c>
      <c r="L836" s="17" t="str">
        <f>IF(K836="","",IF(K836&gt;=H836,"Yes","No"))</f>
        <v>No</v>
      </c>
      <c r="M836" s="18" t="str">
        <f>IF(OR(ISBLANK(I836),ISBLANK(J836)),"",IF(L836="No", "TJ status removed",IF(K836&gt;0.34, K836 *1.15, K836+0.05)))</f>
        <v>TJ status removed</v>
      </c>
      <c r="N836" s="11">
        <v>20.18</v>
      </c>
      <c r="O836" s="11">
        <v>272.39</v>
      </c>
      <c r="P836" s="11">
        <v>6.92</v>
      </c>
      <c r="Q836" s="11">
        <v>992.75</v>
      </c>
      <c r="R836" s="2"/>
    </row>
    <row r="837" spans="1:18" ht="15.75" customHeight="1">
      <c r="A837" s="2">
        <v>709</v>
      </c>
      <c r="B837" s="27" t="s">
        <v>1197</v>
      </c>
      <c r="C837" s="12" t="s">
        <v>1670</v>
      </c>
      <c r="D837" s="13" t="s">
        <v>1671</v>
      </c>
      <c r="E837" s="2">
        <v>135</v>
      </c>
      <c r="F837" s="2">
        <v>40</v>
      </c>
      <c r="G837" s="19">
        <v>0.3</v>
      </c>
      <c r="H837" s="19">
        <v>0.35</v>
      </c>
      <c r="I837" s="7">
        <v>125</v>
      </c>
      <c r="J837" s="7">
        <v>34</v>
      </c>
      <c r="K837" s="16">
        <f>IF(OR(ISBLANK(I837),ISBLANK(J837)),"",(J837/I837))</f>
        <v>0.27200000000000002</v>
      </c>
      <c r="L837" s="17" t="str">
        <f>IF(K837="","",IF(K837&gt;=H837,"Yes","No"))</f>
        <v>No</v>
      </c>
      <c r="M837" s="18" t="str">
        <f>IF(OR(ISBLANK(I837),ISBLANK(J837)),"",IF(L837="No", "TJ status removed",IF(K837&gt;0.34, K837 *1.15, K837+0.05)))</f>
        <v>TJ status removed</v>
      </c>
      <c r="N837" s="11">
        <v>12.97</v>
      </c>
      <c r="O837" s="11">
        <v>705.62</v>
      </c>
      <c r="P837" s="11">
        <v>9.32</v>
      </c>
      <c r="Q837" s="11">
        <v>1396.74</v>
      </c>
      <c r="R837" s="2"/>
    </row>
    <row r="838" spans="1:18" ht="15.75" customHeight="1">
      <c r="A838" s="2">
        <v>13346</v>
      </c>
      <c r="B838" s="27" t="s">
        <v>1197</v>
      </c>
      <c r="C838" s="12" t="s">
        <v>1672</v>
      </c>
      <c r="D838" s="13" t="s">
        <v>1673</v>
      </c>
      <c r="E838" s="2">
        <v>44</v>
      </c>
      <c r="F838" s="2">
        <v>5</v>
      </c>
      <c r="G838" s="19">
        <v>0.11</v>
      </c>
      <c r="H838" s="19">
        <v>0.16</v>
      </c>
      <c r="I838" s="7">
        <v>45</v>
      </c>
      <c r="J838" s="7">
        <v>2</v>
      </c>
      <c r="K838" s="16">
        <f>IF(OR(ISBLANK(I838),ISBLANK(J838)),"",(J838/I838))</f>
        <v>4.4444444444444446E-2</v>
      </c>
      <c r="L838" s="17" t="str">
        <f>IF(K838="","",IF(K838&gt;=H838,"Yes","No"))</f>
        <v>No</v>
      </c>
      <c r="M838" s="18" t="str">
        <f>IF(OR(ISBLANK(I838),ISBLANK(J838)),"",IF(L838="No", "TJ status removed",IF(K838&gt;0.34, K838 *1.15, K838+0.05)))</f>
        <v>TJ status removed</v>
      </c>
      <c r="N838" s="11">
        <v>4.2300000000000004</v>
      </c>
      <c r="O838" s="11">
        <v>144.97999999999999</v>
      </c>
      <c r="P838" s="11">
        <v>0</v>
      </c>
      <c r="Q838" s="11">
        <v>711.5</v>
      </c>
      <c r="R838" s="2"/>
    </row>
    <row r="839" spans="1:18" ht="15.75" customHeight="1">
      <c r="A839" s="2">
        <v>13394</v>
      </c>
      <c r="B839" s="27" t="s">
        <v>1197</v>
      </c>
      <c r="C839" s="12" t="s">
        <v>1674</v>
      </c>
      <c r="D839" s="13" t="s">
        <v>1675</v>
      </c>
      <c r="E839" s="2">
        <v>172</v>
      </c>
      <c r="F839" s="2">
        <v>6</v>
      </c>
      <c r="G839" s="19">
        <v>0.03</v>
      </c>
      <c r="H839" s="19">
        <v>0.14000000000000001</v>
      </c>
      <c r="I839" s="7">
        <v>70</v>
      </c>
      <c r="J839" s="7">
        <v>4</v>
      </c>
      <c r="K839" s="16">
        <f>IF(OR(ISBLANK(I839),ISBLANK(J839)),"",(J839/I839))</f>
        <v>5.7142857142857141E-2</v>
      </c>
      <c r="L839" s="17" t="str">
        <f>IF(K839="","",IF(K839&gt;=H839,"Yes","No"))</f>
        <v>No</v>
      </c>
      <c r="M839" s="18" t="str">
        <f>IF(OR(ISBLANK(I839),ISBLANK(J839)),"",IF(L839="No", "TJ status removed",IF(K839&gt;0.34, K839 *1.15, K839+0.05)))</f>
        <v>TJ status removed</v>
      </c>
      <c r="N839" s="11">
        <v>3.18</v>
      </c>
      <c r="O839" s="11">
        <v>91.92</v>
      </c>
      <c r="P839" s="11">
        <v>5.25</v>
      </c>
      <c r="Q839" s="11">
        <v>887.5</v>
      </c>
      <c r="R839" s="2"/>
    </row>
    <row r="840" spans="1:18" ht="15.75" customHeight="1">
      <c r="A840" s="2">
        <v>10763</v>
      </c>
      <c r="B840" s="27" t="s">
        <v>1197</v>
      </c>
      <c r="C840" s="12" t="s">
        <v>1676</v>
      </c>
      <c r="D840" s="13" t="s">
        <v>1677</v>
      </c>
      <c r="E840" s="2">
        <v>160</v>
      </c>
      <c r="F840" s="2">
        <v>13</v>
      </c>
      <c r="G840" s="19">
        <v>0.08</v>
      </c>
      <c r="H840" s="19">
        <v>0.14000000000000001</v>
      </c>
      <c r="I840" s="7">
        <v>224</v>
      </c>
      <c r="J840" s="7">
        <v>13</v>
      </c>
      <c r="K840" s="16">
        <f>IF(OR(ISBLANK(I840),ISBLANK(J840)),"",(J840/I840))</f>
        <v>5.8035714285714288E-2</v>
      </c>
      <c r="L840" s="17" t="str">
        <f>IF(K840="","",IF(K840&gt;=H840,"Yes","No"))</f>
        <v>No</v>
      </c>
      <c r="M840" s="18" t="str">
        <f>IF(OR(ISBLANK(I840),ISBLANK(J840)),"",IF(L840="No", "TJ status removed",IF(K840&gt;0.34, K840 *1.15, K840+0.05)))</f>
        <v>TJ status removed</v>
      </c>
      <c r="N840" s="11">
        <v>4.2699999999999996</v>
      </c>
      <c r="O840" s="11">
        <v>132.94</v>
      </c>
      <c r="P840" s="11">
        <v>23.23</v>
      </c>
      <c r="Q840" s="11">
        <v>819.69</v>
      </c>
      <c r="R840" s="2"/>
    </row>
    <row r="841" spans="1:18" ht="15.75" customHeight="1">
      <c r="A841" s="2">
        <v>10571</v>
      </c>
      <c r="B841" s="27" t="s">
        <v>1197</v>
      </c>
      <c r="C841" s="12" t="s">
        <v>1678</v>
      </c>
      <c r="D841" s="13" t="s">
        <v>1679</v>
      </c>
      <c r="E841" s="2">
        <v>76</v>
      </c>
      <c r="F841" s="2">
        <v>27</v>
      </c>
      <c r="G841" s="19">
        <v>0.36</v>
      </c>
      <c r="H841" s="19">
        <v>0.41</v>
      </c>
      <c r="I841" s="7">
        <v>85</v>
      </c>
      <c r="J841" s="7">
        <v>43</v>
      </c>
      <c r="K841" s="16">
        <f>IF(OR(ISBLANK(I841),ISBLANK(J841)),"",(J841/I841))</f>
        <v>0.50588235294117645</v>
      </c>
      <c r="L841" s="17" t="str">
        <f>IF(K841="","",IF(K841&gt;=H841,"Yes","No"))</f>
        <v>Yes</v>
      </c>
      <c r="M841" s="18">
        <f>IF(OR(ISBLANK(I841),ISBLANK(J841)),"",IF(L841="No", "TJ status removed",IF(K841&gt;0.34, K841 *1.15, K841+0.05)))</f>
        <v>0.58176470588235285</v>
      </c>
      <c r="N841" s="11">
        <v>19.95</v>
      </c>
      <c r="O841" s="11">
        <v>505.6</v>
      </c>
      <c r="P841" s="11">
        <v>22.72</v>
      </c>
      <c r="Q841" s="11">
        <v>2800.05</v>
      </c>
      <c r="R841" s="2"/>
    </row>
    <row r="842" spans="1:18" ht="15.75" customHeight="1">
      <c r="A842" s="2">
        <v>41379</v>
      </c>
      <c r="B842" s="27" t="s">
        <v>1197</v>
      </c>
      <c r="C842" s="12" t="s">
        <v>1680</v>
      </c>
      <c r="D842" s="13" t="s">
        <v>1681</v>
      </c>
      <c r="E842" s="2">
        <v>109</v>
      </c>
      <c r="F842" s="2">
        <v>36</v>
      </c>
      <c r="G842" s="19">
        <v>0.33</v>
      </c>
      <c r="H842" s="19">
        <v>0.38</v>
      </c>
      <c r="I842" s="7">
        <v>88</v>
      </c>
      <c r="J842" s="7">
        <v>30</v>
      </c>
      <c r="K842" s="16">
        <f>IF(OR(ISBLANK(I842),ISBLANK(J842)),"",(J842/I842))</f>
        <v>0.34090909090909088</v>
      </c>
      <c r="L842" s="17" t="str">
        <f>IF(K842="","",IF(K842&gt;=H842,"Yes","No"))</f>
        <v>No</v>
      </c>
      <c r="M842" s="18" t="str">
        <f>IF(OR(ISBLANK(I842),ISBLANK(J842)),"",IF(L842="No", "TJ status removed",IF(K842&gt;0.34, K842 *1.15, K842+0.05)))</f>
        <v>TJ status removed</v>
      </c>
      <c r="N842" s="11">
        <v>33.24</v>
      </c>
      <c r="O842" s="11">
        <v>414.81</v>
      </c>
      <c r="P842" s="11">
        <v>11.83</v>
      </c>
      <c r="Q842" s="11">
        <v>1897.63</v>
      </c>
      <c r="R842" s="2"/>
    </row>
    <row r="843" spans="1:18" ht="15.75" customHeight="1">
      <c r="A843" s="2">
        <v>43069</v>
      </c>
      <c r="B843" s="27" t="s">
        <v>1197</v>
      </c>
      <c r="C843" s="12" t="s">
        <v>1682</v>
      </c>
      <c r="D843" s="13" t="s">
        <v>1683</v>
      </c>
      <c r="E843" s="2">
        <v>61</v>
      </c>
      <c r="F843" s="2">
        <v>14</v>
      </c>
      <c r="G843" s="19">
        <v>0.23</v>
      </c>
      <c r="H843" s="19">
        <v>0.28000000000000003</v>
      </c>
      <c r="I843" s="7">
        <v>46</v>
      </c>
      <c r="J843" s="7">
        <v>7</v>
      </c>
      <c r="K843" s="16">
        <f>IF(OR(ISBLANK(I843),ISBLANK(J843)),"",(J843/I843))</f>
        <v>0.15217391304347827</v>
      </c>
      <c r="L843" s="17" t="str">
        <f>IF(K843="","",IF(K843&gt;=H843,"Yes","No"))</f>
        <v>No</v>
      </c>
      <c r="M843" s="18" t="str">
        <f>IF(OR(ISBLANK(I843),ISBLANK(J843)),"",IF(L843="No", "TJ status removed",IF(K843&gt;0.34, K843 *1.15, K843+0.05)))</f>
        <v>TJ status removed</v>
      </c>
      <c r="N843" s="11">
        <v>3.54</v>
      </c>
      <c r="O843" s="11">
        <v>173.18</v>
      </c>
      <c r="P843" s="11">
        <v>6.14</v>
      </c>
      <c r="Q843" s="11">
        <v>877.43</v>
      </c>
      <c r="R843" s="2"/>
    </row>
    <row r="844" spans="1:18" ht="15.75" customHeight="1">
      <c r="A844" s="2">
        <v>10669</v>
      </c>
      <c r="B844" s="27" t="s">
        <v>1197</v>
      </c>
      <c r="C844" s="12" t="s">
        <v>1684</v>
      </c>
      <c r="D844" s="13" t="s">
        <v>1685</v>
      </c>
      <c r="E844" s="2">
        <v>255</v>
      </c>
      <c r="F844" s="2">
        <v>70</v>
      </c>
      <c r="G844" s="19">
        <v>0.27</v>
      </c>
      <c r="H844" s="19">
        <v>0.32</v>
      </c>
      <c r="I844" s="7">
        <v>264</v>
      </c>
      <c r="J844" s="7">
        <v>76</v>
      </c>
      <c r="K844" s="16">
        <f>IF(OR(ISBLANK(I844),ISBLANK(J844)),"",(J844/I844))</f>
        <v>0.2878787878787879</v>
      </c>
      <c r="L844" s="17" t="str">
        <f>IF(K844="","",IF(K844&gt;=H844,"Yes","No"))</f>
        <v>No</v>
      </c>
      <c r="M844" s="18" t="str">
        <f>IF(OR(ISBLANK(I844),ISBLANK(J844)),"",IF(L844="No", "TJ status removed",IF(K844&gt;0.34, K844 *1.15, K844+0.05)))</f>
        <v>TJ status removed</v>
      </c>
      <c r="N844" s="11">
        <v>12.99</v>
      </c>
      <c r="O844" s="11">
        <v>244.66</v>
      </c>
      <c r="P844" s="11">
        <v>13.51</v>
      </c>
      <c r="Q844" s="11">
        <v>774.47</v>
      </c>
      <c r="R844" s="2"/>
    </row>
    <row r="845" spans="1:18" ht="15.75" customHeight="1">
      <c r="A845" s="2">
        <v>12308</v>
      </c>
      <c r="B845" s="27" t="s">
        <v>1197</v>
      </c>
      <c r="C845" s="3" t="s">
        <v>1686</v>
      </c>
      <c r="D845" s="4" t="s">
        <v>1687</v>
      </c>
      <c r="E845" s="5">
        <v>10</v>
      </c>
      <c r="F845" s="5">
        <v>7</v>
      </c>
      <c r="G845" s="6">
        <v>0.7</v>
      </c>
      <c r="H845" s="6">
        <v>1.24</v>
      </c>
      <c r="I845" s="7"/>
      <c r="J845" s="7"/>
      <c r="K845" s="8" t="str">
        <f>IF(OR(ISBLANK(I845),ISBLANK(J845)),"",(J845/I845))</f>
        <v/>
      </c>
      <c r="L845" s="9" t="str">
        <f>IF(K845="","",IF(K845&gt;=H845,"Yes","No"))</f>
        <v/>
      </c>
      <c r="M845" s="10" t="str">
        <f>IF(OR(ISBLANK(I845),ISBLANK(J845)),"",IF(L845="No", "TJ status removed",IF(K845&gt;0.34, K845 *1.15, K845+0.05)))</f>
        <v/>
      </c>
      <c r="N845" s="11" t="s">
        <v>1497</v>
      </c>
      <c r="O845" s="11" t="s">
        <v>1497</v>
      </c>
      <c r="P845" s="11" t="s">
        <v>1497</v>
      </c>
      <c r="Q845" s="11" t="s">
        <v>1497</v>
      </c>
      <c r="R845" s="2"/>
    </row>
    <row r="846" spans="1:18" ht="15.75" customHeight="1">
      <c r="A846" s="2">
        <v>12109</v>
      </c>
      <c r="B846" s="27" t="s">
        <v>1197</v>
      </c>
      <c r="C846" s="20" t="s">
        <v>1688</v>
      </c>
      <c r="D846" s="13" t="s">
        <v>1689</v>
      </c>
      <c r="E846" s="2">
        <v>111</v>
      </c>
      <c r="F846" s="2">
        <v>15</v>
      </c>
      <c r="G846" s="19">
        <v>0.14000000000000001</v>
      </c>
      <c r="H846" s="19">
        <v>0.19</v>
      </c>
      <c r="I846" s="7">
        <v>98</v>
      </c>
      <c r="J846" s="7">
        <v>10</v>
      </c>
      <c r="K846" s="16">
        <f>IF(OR(ISBLANK(I846),ISBLANK(J846)),"",(J846/I846))</f>
        <v>0.10204081632653061</v>
      </c>
      <c r="L846" s="17" t="str">
        <f>IF(K846="","",IF(K846&gt;=H846,"Yes","No"))</f>
        <v>No</v>
      </c>
      <c r="M846" s="18" t="str">
        <f>IF(OR(ISBLANK(I846),ISBLANK(J846)),"",IF(L846="No", "TJ status removed",IF(K846&gt;0.34, K846 *1.15, K846+0.05)))</f>
        <v>TJ status removed</v>
      </c>
      <c r="N846" s="11">
        <v>15.73</v>
      </c>
      <c r="O846" s="11">
        <v>718.92</v>
      </c>
      <c r="P846" s="11">
        <v>27.5</v>
      </c>
      <c r="Q846" s="11">
        <v>1856.5</v>
      </c>
      <c r="R846" s="2"/>
    </row>
    <row r="847" spans="1:18" ht="15.75" customHeight="1">
      <c r="A847" s="2">
        <v>11199</v>
      </c>
      <c r="B847" s="27" t="s">
        <v>1197</v>
      </c>
      <c r="C847" s="12" t="s">
        <v>1690</v>
      </c>
      <c r="D847" s="13" t="s">
        <v>1691</v>
      </c>
      <c r="E847" s="2">
        <v>67</v>
      </c>
      <c r="F847" s="2">
        <v>3</v>
      </c>
      <c r="G847" s="19">
        <v>0.04</v>
      </c>
      <c r="H847" s="19">
        <v>0.1</v>
      </c>
      <c r="I847" s="7">
        <v>70</v>
      </c>
      <c r="J847" s="7">
        <v>8</v>
      </c>
      <c r="K847" s="16">
        <f>IF(OR(ISBLANK(I847),ISBLANK(J847)),"",(J847/I847))</f>
        <v>0.11428571428571428</v>
      </c>
      <c r="L847" s="17" t="str">
        <f>IF(K847="","",IF(K847&gt;=H847,"Yes","No"))</f>
        <v>Yes</v>
      </c>
      <c r="M847" s="18">
        <f>IF(OR(ISBLANK(I847),ISBLANK(J847)),"",IF(L847="No", "TJ status removed",IF(K847&gt;0.34, K847 *1.15, K847+0.05)))</f>
        <v>0.16428571428571428</v>
      </c>
      <c r="N847" s="11">
        <v>15.37</v>
      </c>
      <c r="O847" s="11">
        <v>1288.55</v>
      </c>
      <c r="P847" s="11">
        <v>22</v>
      </c>
      <c r="Q847" s="11">
        <v>1609</v>
      </c>
      <c r="R847" s="2"/>
    </row>
    <row r="848" spans="1:18" ht="15.75" customHeight="1">
      <c r="A848" s="2">
        <v>43579</v>
      </c>
      <c r="B848" s="27" t="s">
        <v>1197</v>
      </c>
      <c r="C848" s="12" t="s">
        <v>1692</v>
      </c>
      <c r="D848" s="13" t="s">
        <v>1693</v>
      </c>
      <c r="E848" s="2">
        <v>115</v>
      </c>
      <c r="F848" s="2">
        <v>35</v>
      </c>
      <c r="G848" s="19">
        <v>0.3</v>
      </c>
      <c r="H848" s="19">
        <v>0.35</v>
      </c>
      <c r="I848" s="7">
        <v>116</v>
      </c>
      <c r="J848" s="7">
        <v>46</v>
      </c>
      <c r="K848" s="16">
        <f>IF(OR(ISBLANK(I848),ISBLANK(J848)),"",(J848/I848))</f>
        <v>0.39655172413793105</v>
      </c>
      <c r="L848" s="17" t="str">
        <f>IF(K848="","",IF(K848&gt;=H848,"Yes","No"))</f>
        <v>Yes</v>
      </c>
      <c r="M848" s="18">
        <f>IF(OR(ISBLANK(I848),ISBLANK(J848)),"",IF(L848="No", "TJ status removed",IF(K848&gt;0.34, K848 *1.15, K848+0.05)))</f>
        <v>0.45603448275862069</v>
      </c>
      <c r="N848" s="11">
        <v>22.27</v>
      </c>
      <c r="O848" s="11">
        <v>1179.06</v>
      </c>
      <c r="P848" s="11">
        <v>20.8</v>
      </c>
      <c r="Q848" s="11">
        <v>1588.57</v>
      </c>
      <c r="R848" s="2"/>
    </row>
    <row r="849" spans="1:18" ht="15.75" customHeight="1">
      <c r="A849" s="2">
        <v>43546</v>
      </c>
      <c r="B849" s="27" t="s">
        <v>1197</v>
      </c>
      <c r="C849" s="12" t="s">
        <v>1694</v>
      </c>
      <c r="D849" s="13" t="s">
        <v>1695</v>
      </c>
      <c r="E849" s="2">
        <v>50</v>
      </c>
      <c r="F849" s="2">
        <v>5</v>
      </c>
      <c r="G849" s="19">
        <v>0.1</v>
      </c>
      <c r="H849" s="19">
        <v>0.15</v>
      </c>
      <c r="I849" s="7">
        <v>54</v>
      </c>
      <c r="J849" s="7">
        <v>10</v>
      </c>
      <c r="K849" s="16">
        <f>IF(OR(ISBLANK(I849),ISBLANK(J849)),"",(J849/I849))</f>
        <v>0.18518518518518517</v>
      </c>
      <c r="L849" s="17" t="str">
        <f>IF(K849="","",IF(K849&gt;=H849,"Yes","No"))</f>
        <v>Yes</v>
      </c>
      <c r="M849" s="18">
        <f>IF(OR(ISBLANK(I849),ISBLANK(J849)),"",IF(L849="No", "TJ status removed",IF(K849&gt;0.34, K849 *1.15, K849+0.05)))</f>
        <v>0.23518518518518516</v>
      </c>
      <c r="N849" s="11">
        <v>41.98</v>
      </c>
      <c r="O849" s="11">
        <v>428.48</v>
      </c>
      <c r="P849" s="11">
        <v>50.5</v>
      </c>
      <c r="Q849" s="11">
        <v>1610.9</v>
      </c>
      <c r="R849" s="2"/>
    </row>
    <row r="850" spans="1:18" ht="15.75" customHeight="1">
      <c r="A850" s="2">
        <v>41592</v>
      </c>
      <c r="B850" s="27" t="s">
        <v>1197</v>
      </c>
      <c r="C850" s="12" t="s">
        <v>1696</v>
      </c>
      <c r="D850" s="13" t="s">
        <v>1697</v>
      </c>
      <c r="E850" s="2">
        <v>15</v>
      </c>
      <c r="F850" s="2">
        <v>3</v>
      </c>
      <c r="G850" s="19">
        <v>0.2</v>
      </c>
      <c r="H850" s="19">
        <v>0.25</v>
      </c>
      <c r="I850" s="7">
        <v>7</v>
      </c>
      <c r="J850" s="7">
        <v>2</v>
      </c>
      <c r="K850" s="16">
        <f>IF(OR(ISBLANK(I850),ISBLANK(J850)),"",(J850/I850))</f>
        <v>0.2857142857142857</v>
      </c>
      <c r="L850" s="17" t="str">
        <f>IF(K850="","",IF(K850&gt;=H850,"Yes","No"))</f>
        <v>Yes</v>
      </c>
      <c r="M850" s="18">
        <f>IF(OR(ISBLANK(I850),ISBLANK(J850)),"",IF(L850="No", "TJ status removed",IF(K850&gt;0.34, K850 *1.15, K850+0.05)))</f>
        <v>0.33571428571428569</v>
      </c>
      <c r="N850" s="11">
        <v>0</v>
      </c>
      <c r="O850" s="11">
        <v>451.6</v>
      </c>
      <c r="P850" s="11">
        <v>19</v>
      </c>
      <c r="Q850" s="11">
        <v>1560.5</v>
      </c>
      <c r="R850" s="2"/>
    </row>
    <row r="851" spans="1:18" ht="15.75" customHeight="1">
      <c r="A851" s="2">
        <v>10766</v>
      </c>
      <c r="B851" s="27" t="s">
        <v>1197</v>
      </c>
      <c r="C851" s="12" t="s">
        <v>1698</v>
      </c>
      <c r="D851" s="13" t="s">
        <v>1699</v>
      </c>
      <c r="E851" s="2">
        <v>129</v>
      </c>
      <c r="F851" s="2">
        <v>33</v>
      </c>
      <c r="G851" s="19">
        <v>0.26</v>
      </c>
      <c r="H851" s="19">
        <v>0.31</v>
      </c>
      <c r="I851" s="7">
        <v>112</v>
      </c>
      <c r="J851" s="7">
        <v>23</v>
      </c>
      <c r="K851" s="16">
        <f>IF(OR(ISBLANK(I851),ISBLANK(J851)),"",(J851/I851))</f>
        <v>0.20535714285714285</v>
      </c>
      <c r="L851" s="17" t="str">
        <f>IF(K851="","",IF(K851&gt;=H851,"Yes","No"))</f>
        <v>No</v>
      </c>
      <c r="M851" s="18" t="str">
        <f>IF(OR(ISBLANK(I851),ISBLANK(J851)),"",IF(L851="No", "TJ status removed",IF(K851&gt;0.34, K851 *1.15, K851+0.05)))</f>
        <v>TJ status removed</v>
      </c>
      <c r="N851" s="11">
        <v>13.8</v>
      </c>
      <c r="O851" s="11">
        <v>489.4</v>
      </c>
      <c r="P851" s="11">
        <v>17.22</v>
      </c>
      <c r="Q851" s="11">
        <v>1907.39</v>
      </c>
      <c r="R851" s="2"/>
    </row>
    <row r="852" spans="1:18" ht="15.75" customHeight="1">
      <c r="A852" s="2">
        <v>11047</v>
      </c>
      <c r="B852" s="27" t="s">
        <v>1197</v>
      </c>
      <c r="C852" s="12" t="s">
        <v>1700</v>
      </c>
      <c r="D852" s="13" t="s">
        <v>1701</v>
      </c>
      <c r="E852" s="2">
        <v>135</v>
      </c>
      <c r="F852" s="2">
        <v>36</v>
      </c>
      <c r="G852" s="19">
        <v>0.27</v>
      </c>
      <c r="H852" s="19">
        <v>0.33</v>
      </c>
      <c r="I852" s="7">
        <v>94</v>
      </c>
      <c r="J852" s="7">
        <v>32</v>
      </c>
      <c r="K852" s="16">
        <f>IF(OR(ISBLANK(I852),ISBLANK(J852)),"",(J852/I852))</f>
        <v>0.34042553191489361</v>
      </c>
      <c r="L852" s="17" t="str">
        <f>IF(K852="","",IF(K852&gt;=H852,"Yes","No"))</f>
        <v>Yes</v>
      </c>
      <c r="M852" s="18">
        <f>IF(OR(ISBLANK(I852),ISBLANK(J852)),"",IF(L852="No", "TJ status removed",IF(K852&gt;0.34, K852 *1.15, K852+0.05)))</f>
        <v>0.39148936170212761</v>
      </c>
      <c r="N852" s="11">
        <v>24.32</v>
      </c>
      <c r="O852" s="11">
        <v>451.47</v>
      </c>
      <c r="P852" s="11">
        <v>29.47</v>
      </c>
      <c r="Q852" s="11">
        <v>1994.69</v>
      </c>
      <c r="R852" s="2"/>
    </row>
    <row r="853" spans="1:18" ht="15.75" customHeight="1">
      <c r="A853" s="2">
        <v>145</v>
      </c>
      <c r="B853" s="27" t="s">
        <v>1197</v>
      </c>
      <c r="C853" s="12" t="s">
        <v>1702</v>
      </c>
      <c r="D853" s="13" t="s">
        <v>1703</v>
      </c>
      <c r="E853" s="2">
        <v>88</v>
      </c>
      <c r="F853" s="2">
        <v>30</v>
      </c>
      <c r="G853" s="19">
        <v>0.34</v>
      </c>
      <c r="H853" s="19">
        <v>0.39</v>
      </c>
      <c r="I853" s="7">
        <v>124</v>
      </c>
      <c r="J853" s="7">
        <v>48</v>
      </c>
      <c r="K853" s="16">
        <f>IF(OR(ISBLANK(I853),ISBLANK(J853)),"",(J853/I853))</f>
        <v>0.38709677419354838</v>
      </c>
      <c r="L853" s="17" t="str">
        <f>IF(K853="","",IF(K853&gt;=H853,"Yes","No"))</f>
        <v>No</v>
      </c>
      <c r="M853" s="18" t="str">
        <f>IF(OR(ISBLANK(I853),ISBLANK(J853)),"",IF(L853="No", "TJ status removed",IF(K853&gt;0.34, K853 *1.15, K853+0.05)))</f>
        <v>TJ status removed</v>
      </c>
      <c r="N853" s="11">
        <v>28.84</v>
      </c>
      <c r="O853" s="11">
        <v>255.32</v>
      </c>
      <c r="P853" s="11">
        <v>28.88</v>
      </c>
      <c r="Q853" s="11">
        <v>1254.79</v>
      </c>
      <c r="R853" s="2"/>
    </row>
    <row r="854" spans="1:18" ht="15.75" customHeight="1">
      <c r="A854" s="2">
        <v>10739</v>
      </c>
      <c r="B854" s="27" t="s">
        <v>1197</v>
      </c>
      <c r="C854" s="12" t="s">
        <v>1704</v>
      </c>
      <c r="D854" s="13" t="s">
        <v>1705</v>
      </c>
      <c r="E854" s="2">
        <v>277</v>
      </c>
      <c r="F854" s="2">
        <v>97</v>
      </c>
      <c r="G854" s="19">
        <v>0.35</v>
      </c>
      <c r="H854" s="19">
        <v>0.4</v>
      </c>
      <c r="I854" s="7">
        <v>202</v>
      </c>
      <c r="J854" s="7">
        <v>67</v>
      </c>
      <c r="K854" s="16">
        <f>IF(OR(ISBLANK(I854),ISBLANK(J854)),"",(J854/I854))</f>
        <v>0.3316831683168317</v>
      </c>
      <c r="L854" s="17" t="str">
        <f>IF(K854="","",IF(K854&gt;=H854,"Yes","No"))</f>
        <v>No</v>
      </c>
      <c r="M854" s="18" t="str">
        <f>IF(OR(ISBLANK(I854),ISBLANK(J854)),"",IF(L854="No", "TJ status removed",IF(K854&gt;0.34, K854 *1.15, K854+0.05)))</f>
        <v>TJ status removed</v>
      </c>
      <c r="N854" s="11">
        <v>37.49</v>
      </c>
      <c r="O854" s="11">
        <v>758.7</v>
      </c>
      <c r="P854" s="11">
        <v>41.16</v>
      </c>
      <c r="Q854" s="11">
        <v>2067.31</v>
      </c>
      <c r="R854" s="2"/>
    </row>
    <row r="855" spans="1:18" ht="15.75" customHeight="1">
      <c r="A855" s="2">
        <v>12207</v>
      </c>
      <c r="B855" s="27" t="s">
        <v>1197</v>
      </c>
      <c r="C855" s="12" t="s">
        <v>1706</v>
      </c>
      <c r="D855" s="13" t="s">
        <v>1707</v>
      </c>
      <c r="E855" s="2">
        <v>84</v>
      </c>
      <c r="F855" s="2">
        <v>3</v>
      </c>
      <c r="G855" s="19">
        <v>0.04</v>
      </c>
      <c r="H855" s="19">
        <v>0.1</v>
      </c>
      <c r="I855" s="7">
        <v>97</v>
      </c>
      <c r="J855" s="7">
        <v>1</v>
      </c>
      <c r="K855" s="16">
        <f>IF(OR(ISBLANK(I855),ISBLANK(J855)),"",(J855/I855))</f>
        <v>1.0309278350515464E-2</v>
      </c>
      <c r="L855" s="17" t="str">
        <f>IF(K855="","",IF(K855&gt;=H855,"Yes","No"))</f>
        <v>No</v>
      </c>
      <c r="M855" s="18" t="str">
        <f>IF(OR(ISBLANK(I855),ISBLANK(J855)),"",IF(L855="No", "TJ status removed",IF(K855&gt;0.34, K855 *1.15, K855+0.05)))</f>
        <v>TJ status removed</v>
      </c>
      <c r="N855" s="11">
        <v>25.48</v>
      </c>
      <c r="O855" s="11">
        <v>203.26</v>
      </c>
      <c r="P855" s="11">
        <v>20</v>
      </c>
      <c r="Q855" s="11">
        <v>918</v>
      </c>
      <c r="R855" s="2"/>
    </row>
    <row r="856" spans="1:18" ht="15.75" customHeight="1">
      <c r="A856" s="2">
        <v>10257</v>
      </c>
      <c r="B856" s="27" t="s">
        <v>1197</v>
      </c>
      <c r="C856" s="12" t="s">
        <v>1708</v>
      </c>
      <c r="D856" s="13" t="s">
        <v>1709</v>
      </c>
      <c r="E856" s="2">
        <v>74</v>
      </c>
      <c r="F856" s="2">
        <v>1</v>
      </c>
      <c r="G856" s="19">
        <v>0.01</v>
      </c>
      <c r="H856" s="19">
        <v>0.11</v>
      </c>
      <c r="I856" s="7">
        <v>79</v>
      </c>
      <c r="J856" s="7">
        <v>7</v>
      </c>
      <c r="K856" s="16">
        <f>IF(OR(ISBLANK(I856),ISBLANK(J856)),"",(J856/I856))</f>
        <v>8.8607594936708861E-2</v>
      </c>
      <c r="L856" s="17" t="str">
        <f>IF(K856="","",IF(K856&gt;=H856,"Yes","No"))</f>
        <v>No</v>
      </c>
      <c r="M856" s="18" t="str">
        <f>IF(OR(ISBLANK(I856),ISBLANK(J856)),"",IF(L856="No", "TJ status removed",IF(K856&gt;0.34, K856 *1.15, K856+0.05)))</f>
        <v>TJ status removed</v>
      </c>
      <c r="N856" s="11">
        <v>7.33</v>
      </c>
      <c r="O856" s="11">
        <v>224.06</v>
      </c>
      <c r="P856" s="11">
        <v>6</v>
      </c>
      <c r="Q856" s="11">
        <v>1137.71</v>
      </c>
      <c r="R856" s="2"/>
    </row>
    <row r="857" spans="1:18" ht="15.75" customHeight="1">
      <c r="A857" s="2">
        <v>11115</v>
      </c>
      <c r="B857" s="27" t="s">
        <v>1197</v>
      </c>
      <c r="C857" s="12" t="s">
        <v>1710</v>
      </c>
      <c r="D857" s="13" t="s">
        <v>1711</v>
      </c>
      <c r="E857" s="2">
        <v>128</v>
      </c>
      <c r="F857" s="2">
        <v>34</v>
      </c>
      <c r="G857" s="19">
        <v>0.27</v>
      </c>
      <c r="H857" s="19">
        <v>0.32</v>
      </c>
      <c r="I857" s="7">
        <v>127</v>
      </c>
      <c r="J857" s="7">
        <v>39</v>
      </c>
      <c r="K857" s="16">
        <f>IF(OR(ISBLANK(I857),ISBLANK(J857)),"",(J857/I857))</f>
        <v>0.30708661417322836</v>
      </c>
      <c r="L857" s="17" t="str">
        <f>IF(K857="","",IF(K857&gt;=H857,"Yes","No"))</f>
        <v>No</v>
      </c>
      <c r="M857" s="18" t="str">
        <f>IF(OR(ISBLANK(I857),ISBLANK(J857)),"",IF(L857="No", "TJ status removed",IF(K857&gt;0.34, K857 *1.15, K857+0.05)))</f>
        <v>TJ status removed</v>
      </c>
      <c r="N857" s="11">
        <v>22.61</v>
      </c>
      <c r="O857" s="11">
        <v>408.31</v>
      </c>
      <c r="P857" s="11">
        <v>38.03</v>
      </c>
      <c r="Q857" s="11">
        <v>2071.9699999999998</v>
      </c>
      <c r="R857" s="2"/>
    </row>
    <row r="858" spans="1:18" ht="15.75" customHeight="1">
      <c r="A858" s="2">
        <v>12124</v>
      </c>
      <c r="B858" s="27" t="s">
        <v>1197</v>
      </c>
      <c r="C858" s="12" t="s">
        <v>1712</v>
      </c>
      <c r="D858" s="13" t="s">
        <v>1713</v>
      </c>
      <c r="E858" s="2">
        <v>101</v>
      </c>
      <c r="F858" s="2">
        <v>25</v>
      </c>
      <c r="G858" s="19">
        <v>0.25</v>
      </c>
      <c r="H858" s="19">
        <v>0.33</v>
      </c>
      <c r="I858" s="7">
        <v>78</v>
      </c>
      <c r="J858" s="7">
        <v>23</v>
      </c>
      <c r="K858" s="16">
        <f>IF(OR(ISBLANK(I858),ISBLANK(J858)),"",(J858/I858))</f>
        <v>0.29487179487179488</v>
      </c>
      <c r="L858" s="17" t="str">
        <f>IF(K858="","",IF(K858&gt;=H858,"Yes","No"))</f>
        <v>No</v>
      </c>
      <c r="M858" s="18" t="str">
        <f>IF(OR(ISBLANK(I858),ISBLANK(J858)),"",IF(L858="No", "TJ status removed",IF(K858&gt;0.34, K858 *1.15, K858+0.05)))</f>
        <v>TJ status removed</v>
      </c>
      <c r="N858" s="11">
        <v>32.24</v>
      </c>
      <c r="O858" s="11">
        <v>436.15</v>
      </c>
      <c r="P858" s="11">
        <v>32.700000000000003</v>
      </c>
      <c r="Q858" s="11">
        <v>1460.83</v>
      </c>
      <c r="R858" s="2"/>
    </row>
    <row r="859" spans="1:18" ht="15.75" customHeight="1">
      <c r="A859" s="2">
        <v>11734</v>
      </c>
      <c r="B859" s="27" t="s">
        <v>1197</v>
      </c>
      <c r="C859" s="12" t="s">
        <v>1714</v>
      </c>
      <c r="D859" s="13" t="s">
        <v>1715</v>
      </c>
      <c r="E859" s="2">
        <v>79</v>
      </c>
      <c r="F859" s="2">
        <v>22</v>
      </c>
      <c r="G859" s="19">
        <v>0.28000000000000003</v>
      </c>
      <c r="H859" s="19">
        <v>0.33</v>
      </c>
      <c r="I859" s="7">
        <v>52</v>
      </c>
      <c r="J859" s="7">
        <v>8</v>
      </c>
      <c r="K859" s="16">
        <f>IF(OR(ISBLANK(I859),ISBLANK(J859)),"",(J859/I859))</f>
        <v>0.15384615384615385</v>
      </c>
      <c r="L859" s="17" t="str">
        <f>IF(K859="","",IF(K859&gt;=H859,"Yes","No"))</f>
        <v>No</v>
      </c>
      <c r="M859" s="18" t="str">
        <f>IF(OR(ISBLANK(I859),ISBLANK(J859)),"",IF(L859="No", "TJ status removed",IF(K859&gt;0.34, K859 *1.15, K859+0.05)))</f>
        <v>TJ status removed</v>
      </c>
      <c r="N859" s="11">
        <v>9.91</v>
      </c>
      <c r="O859" s="11">
        <v>286.32</v>
      </c>
      <c r="P859" s="11">
        <v>21.12</v>
      </c>
      <c r="Q859" s="11">
        <v>1413.25</v>
      </c>
      <c r="R859" s="2"/>
    </row>
    <row r="860" spans="1:18" ht="15.75" customHeight="1">
      <c r="A860" s="2">
        <v>10207</v>
      </c>
      <c r="B860" s="27" t="s">
        <v>1197</v>
      </c>
      <c r="C860" s="12" t="s">
        <v>1716</v>
      </c>
      <c r="D860" s="13" t="s">
        <v>1717</v>
      </c>
      <c r="E860" s="2">
        <v>36</v>
      </c>
      <c r="F860" s="2">
        <v>12</v>
      </c>
      <c r="G860" s="19">
        <v>0.33</v>
      </c>
      <c r="H860" s="19">
        <v>0.38</v>
      </c>
      <c r="I860" s="7">
        <v>28</v>
      </c>
      <c r="J860" s="7">
        <v>8</v>
      </c>
      <c r="K860" s="16">
        <f>IF(OR(ISBLANK(I860),ISBLANK(J860)),"",(J860/I860))</f>
        <v>0.2857142857142857</v>
      </c>
      <c r="L860" s="17" t="str">
        <f>IF(K860="","",IF(K860&gt;=H860,"Yes","No"))</f>
        <v>No</v>
      </c>
      <c r="M860" s="18" t="str">
        <f>IF(OR(ISBLANK(I860),ISBLANK(J860)),"",IF(L860="No", "TJ status removed",IF(K860&gt;0.34, K860 *1.15, K860+0.05)))</f>
        <v>TJ status removed</v>
      </c>
      <c r="N860" s="11">
        <v>33.25</v>
      </c>
      <c r="O860" s="11">
        <v>346.5</v>
      </c>
      <c r="P860" s="11">
        <v>19</v>
      </c>
      <c r="Q860" s="11">
        <v>1308.3800000000001</v>
      </c>
      <c r="R860" s="2"/>
    </row>
    <row r="861" spans="1:18" ht="15.75" customHeight="1">
      <c r="A861" s="2">
        <v>41636</v>
      </c>
      <c r="B861" s="27" t="s">
        <v>1197</v>
      </c>
      <c r="C861" s="12" t="s">
        <v>1718</v>
      </c>
      <c r="D861" s="13" t="s">
        <v>1719</v>
      </c>
      <c r="E861" s="2">
        <v>76</v>
      </c>
      <c r="F861" s="2">
        <v>6</v>
      </c>
      <c r="G861" s="19">
        <v>0.08</v>
      </c>
      <c r="H861" s="19">
        <v>0.16</v>
      </c>
      <c r="I861" s="7">
        <v>49</v>
      </c>
      <c r="J861" s="7">
        <v>9</v>
      </c>
      <c r="K861" s="16">
        <f>IF(OR(ISBLANK(I861),ISBLANK(J861)),"",(J861/I861))</f>
        <v>0.18367346938775511</v>
      </c>
      <c r="L861" s="17" t="str">
        <f>IF(K861="","",IF(K861&gt;=H861,"Yes","No"))</f>
        <v>Yes</v>
      </c>
      <c r="M861" s="18">
        <f>IF(OR(ISBLANK(I861),ISBLANK(J861)),"",IF(L861="No", "TJ status removed",IF(K861&gt;0.34, K861 *1.15, K861+0.05)))</f>
        <v>0.23367346938775513</v>
      </c>
      <c r="N861" s="11">
        <v>26.62</v>
      </c>
      <c r="O861" s="11">
        <v>405.7</v>
      </c>
      <c r="P861" s="11">
        <v>32.78</v>
      </c>
      <c r="Q861" s="11">
        <v>1549</v>
      </c>
      <c r="R861" s="2"/>
    </row>
    <row r="862" spans="1:18" ht="15.75" customHeight="1">
      <c r="A862" s="2">
        <v>11829</v>
      </c>
      <c r="B862" s="27" t="s">
        <v>1197</v>
      </c>
      <c r="C862" s="12" t="s">
        <v>1720</v>
      </c>
      <c r="D862" s="13" t="s">
        <v>1721</v>
      </c>
      <c r="E862" s="2">
        <v>401</v>
      </c>
      <c r="F862" s="2">
        <v>28</v>
      </c>
      <c r="G862" s="19">
        <v>7.0000000000000007E-2</v>
      </c>
      <c r="H862" s="19">
        <v>0.13</v>
      </c>
      <c r="I862" s="7">
        <v>375</v>
      </c>
      <c r="J862" s="7">
        <v>13</v>
      </c>
      <c r="K862" s="16">
        <f>IF(OR(ISBLANK(I862),ISBLANK(J862)),"",(J862/I862))</f>
        <v>3.4666666666666665E-2</v>
      </c>
      <c r="L862" s="17" t="str">
        <f>IF(K862="","",IF(K862&gt;=H862,"Yes","No"))</f>
        <v>No</v>
      </c>
      <c r="M862" s="18" t="str">
        <f>IF(OR(ISBLANK(I862),ISBLANK(J862)),"",IF(L862="No", "TJ status removed",IF(K862&gt;0.34, K862 *1.15, K862+0.05)))</f>
        <v>TJ status removed</v>
      </c>
      <c r="N862" s="11">
        <v>20.52</v>
      </c>
      <c r="O862" s="11">
        <v>281.77</v>
      </c>
      <c r="P862" s="11">
        <v>13.54</v>
      </c>
      <c r="Q862" s="11">
        <v>1006.62</v>
      </c>
      <c r="R862" s="2"/>
    </row>
    <row r="863" spans="1:18" ht="15.75" customHeight="1">
      <c r="A863" s="2">
        <v>441</v>
      </c>
      <c r="B863" s="27" t="s">
        <v>1197</v>
      </c>
      <c r="C863" s="12" t="s">
        <v>1722</v>
      </c>
      <c r="D863" s="13" t="s">
        <v>1723</v>
      </c>
      <c r="E863" s="2">
        <v>23</v>
      </c>
      <c r="F863" s="2">
        <v>0</v>
      </c>
      <c r="G863" s="19">
        <v>0</v>
      </c>
      <c r="H863" s="19">
        <v>0.1</v>
      </c>
      <c r="I863" s="7">
        <v>26</v>
      </c>
      <c r="J863" s="7">
        <v>1</v>
      </c>
      <c r="K863" s="16">
        <f>IF(OR(ISBLANK(I863),ISBLANK(J863)),"",(J863/I863))</f>
        <v>3.8461538461538464E-2</v>
      </c>
      <c r="L863" s="17" t="str">
        <f>IF(K863="","",IF(K863&gt;=H863,"Yes","No"))</f>
        <v>No</v>
      </c>
      <c r="M863" s="18" t="str">
        <f>IF(OR(ISBLANK(I863),ISBLANK(J863)),"",IF(L863="No", "TJ status removed",IF(K863&gt;0.34, K863 *1.15, K863+0.05)))</f>
        <v>TJ status removed</v>
      </c>
      <c r="N863" s="11">
        <v>5.28</v>
      </c>
      <c r="O863" s="11">
        <v>219.08</v>
      </c>
      <c r="P863" s="11">
        <v>0</v>
      </c>
      <c r="Q863" s="11">
        <v>1129</v>
      </c>
      <c r="R863" s="2"/>
    </row>
    <row r="864" spans="1:18" ht="15.75" customHeight="1">
      <c r="A864" s="2">
        <v>11841</v>
      </c>
      <c r="B864" s="27" t="s">
        <v>1197</v>
      </c>
      <c r="C864" s="12" t="s">
        <v>1724</v>
      </c>
      <c r="D864" s="13" t="s">
        <v>1725</v>
      </c>
      <c r="E864" s="2">
        <v>22</v>
      </c>
      <c r="F864" s="2">
        <v>1</v>
      </c>
      <c r="G864" s="19">
        <v>0.05</v>
      </c>
      <c r="H864" s="19">
        <v>0.19</v>
      </c>
      <c r="I864" s="7">
        <v>38</v>
      </c>
      <c r="J864" s="7">
        <v>2</v>
      </c>
      <c r="K864" s="16">
        <f>IF(OR(ISBLANK(I864),ISBLANK(J864)),"",(J864/I864))</f>
        <v>5.2631578947368418E-2</v>
      </c>
      <c r="L864" s="17" t="str">
        <f>IF(K864="","",IF(K864&gt;=H864,"Yes","No"))</f>
        <v>No</v>
      </c>
      <c r="M864" s="18" t="str">
        <f>IF(OR(ISBLANK(I864),ISBLANK(J864)),"",IF(L864="No", "TJ status removed",IF(K864&gt;0.34, K864 *1.15, K864+0.05)))</f>
        <v>TJ status removed</v>
      </c>
      <c r="N864" s="11">
        <v>12.56</v>
      </c>
      <c r="O864" s="11">
        <v>347.19</v>
      </c>
      <c r="P864" s="11">
        <v>0</v>
      </c>
      <c r="Q864" s="11">
        <v>943</v>
      </c>
      <c r="R864" s="2"/>
    </row>
    <row r="865" spans="1:18" ht="15.75" customHeight="1">
      <c r="A865" s="2">
        <v>192</v>
      </c>
      <c r="B865" s="27" t="s">
        <v>1197</v>
      </c>
      <c r="C865" s="12" t="s">
        <v>1726</v>
      </c>
      <c r="D865" s="13" t="s">
        <v>1727</v>
      </c>
      <c r="E865" s="2">
        <v>1</v>
      </c>
      <c r="F865" s="2">
        <v>0</v>
      </c>
      <c r="G865" s="19">
        <v>0</v>
      </c>
      <c r="H865" s="19">
        <v>0.16</v>
      </c>
      <c r="I865" s="7"/>
      <c r="J865" s="7"/>
      <c r="K865" s="16" t="str">
        <f>IF(OR(ISBLANK(I865),ISBLANK(J865)),"",(J865/I865))</f>
        <v/>
      </c>
      <c r="L865" s="17" t="str">
        <f>IF(K865="","",IF(K865&gt;=H865,"Yes","No"))</f>
        <v/>
      </c>
      <c r="M865" s="18" t="str">
        <f>IF(OR(ISBLANK(I865),ISBLANK(J865)),"",IF(L865="No", "TJ status removed",IF(K865&gt;0.34, K865 *1.15, K865+0.05)))</f>
        <v/>
      </c>
      <c r="N865" s="11" t="s">
        <v>1497</v>
      </c>
      <c r="O865" s="11" t="s">
        <v>1497</v>
      </c>
      <c r="P865" s="11" t="s">
        <v>1497</v>
      </c>
      <c r="Q865" s="11" t="s">
        <v>1497</v>
      </c>
      <c r="R865" s="2"/>
    </row>
    <row r="866" spans="1:18" ht="15.75" customHeight="1">
      <c r="A866" s="2">
        <v>11263</v>
      </c>
      <c r="B866" s="27" t="s">
        <v>1197</v>
      </c>
      <c r="C866" s="12" t="s">
        <v>1728</v>
      </c>
      <c r="D866" s="13" t="s">
        <v>1729</v>
      </c>
      <c r="E866" s="2">
        <v>27</v>
      </c>
      <c r="F866" s="2">
        <v>5</v>
      </c>
      <c r="G866" s="19">
        <v>0.19</v>
      </c>
      <c r="H866" s="19">
        <v>0.24</v>
      </c>
      <c r="I866" s="7">
        <v>37</v>
      </c>
      <c r="J866" s="7">
        <v>3</v>
      </c>
      <c r="K866" s="16">
        <f>IF(OR(ISBLANK(I866),ISBLANK(J866)),"",(J866/I866))</f>
        <v>8.1081081081081086E-2</v>
      </c>
      <c r="L866" s="17" t="str">
        <f>IF(K866="","",IF(K866&gt;=H866,"Yes","No"))</f>
        <v>No</v>
      </c>
      <c r="M866" s="18" t="str">
        <f>IF(OR(ISBLANK(I866),ISBLANK(J866)),"",IF(L866="No", "TJ status removed",IF(K866&gt;0.34, K866 *1.15, K866+0.05)))</f>
        <v>TJ status removed</v>
      </c>
      <c r="N866" s="11">
        <v>11.21</v>
      </c>
      <c r="O866" s="11">
        <v>438.26</v>
      </c>
      <c r="P866" s="11">
        <v>12.67</v>
      </c>
      <c r="Q866" s="11">
        <v>846</v>
      </c>
      <c r="R866" s="2"/>
    </row>
    <row r="867" spans="1:18" ht="15.75" customHeight="1">
      <c r="A867" s="2">
        <v>10488</v>
      </c>
      <c r="B867" s="27" t="s">
        <v>1197</v>
      </c>
      <c r="C867" s="12" t="s">
        <v>1730</v>
      </c>
      <c r="D867" s="13" t="s">
        <v>1731</v>
      </c>
      <c r="E867" s="2">
        <v>55</v>
      </c>
      <c r="F867" s="2">
        <v>18</v>
      </c>
      <c r="G867" s="19">
        <v>0.33</v>
      </c>
      <c r="H867" s="19">
        <v>0.38</v>
      </c>
      <c r="I867" s="7">
        <v>57</v>
      </c>
      <c r="J867" s="7">
        <v>12</v>
      </c>
      <c r="K867" s="16">
        <f>IF(OR(ISBLANK(I867),ISBLANK(J867)),"",(J867/I867))</f>
        <v>0.21052631578947367</v>
      </c>
      <c r="L867" s="17" t="str">
        <f>IF(K867="","",IF(K867&gt;=H867,"Yes","No"))</f>
        <v>No</v>
      </c>
      <c r="M867" s="18" t="str">
        <f>IF(OR(ISBLANK(I867),ISBLANK(J867)),"",IF(L867="No", "TJ status removed",IF(K867&gt;0.34, K867 *1.15, K867+0.05)))</f>
        <v>TJ status removed</v>
      </c>
      <c r="N867" s="11">
        <v>15.13</v>
      </c>
      <c r="O867" s="11">
        <v>270.73</v>
      </c>
      <c r="P867" s="11">
        <v>11.67</v>
      </c>
      <c r="Q867" s="11">
        <v>1164</v>
      </c>
      <c r="R867" s="2"/>
    </row>
    <row r="868" spans="1:18" ht="15.75" customHeight="1">
      <c r="A868" s="2">
        <v>11292</v>
      </c>
      <c r="B868" s="27" t="s">
        <v>1197</v>
      </c>
      <c r="C868" s="12" t="s">
        <v>1732</v>
      </c>
      <c r="D868" s="13" t="s">
        <v>1733</v>
      </c>
      <c r="E868" s="2">
        <v>76</v>
      </c>
      <c r="F868" s="2">
        <v>18</v>
      </c>
      <c r="G868" s="19">
        <v>0.24</v>
      </c>
      <c r="H868" s="19">
        <v>0.28999999999999998</v>
      </c>
      <c r="I868" s="7">
        <v>74</v>
      </c>
      <c r="J868" s="7">
        <v>11</v>
      </c>
      <c r="K868" s="16">
        <f>IF(OR(ISBLANK(I868),ISBLANK(J868)),"",(J868/I868))</f>
        <v>0.14864864864864866</v>
      </c>
      <c r="L868" s="17" t="str">
        <f>IF(K868="","",IF(K868&gt;=H868,"Yes","No"))</f>
        <v>No</v>
      </c>
      <c r="M868" s="18" t="str">
        <f>IF(OR(ISBLANK(I868),ISBLANK(J868)),"",IF(L868="No", "TJ status removed",IF(K868&gt;0.34, K868 *1.15, K868+0.05)))</f>
        <v>TJ status removed</v>
      </c>
      <c r="N868" s="11">
        <v>9.4600000000000009</v>
      </c>
      <c r="O868" s="11">
        <v>308.62</v>
      </c>
      <c r="P868" s="11">
        <v>1.45</v>
      </c>
      <c r="Q868" s="11">
        <v>1126.18</v>
      </c>
      <c r="R868" s="2"/>
    </row>
    <row r="869" spans="1:18" ht="15.75" customHeight="1">
      <c r="A869" s="2">
        <v>10151</v>
      </c>
      <c r="B869" s="27" t="s">
        <v>1197</v>
      </c>
      <c r="C869" s="12" t="s">
        <v>1734</v>
      </c>
      <c r="D869" s="13" t="s">
        <v>1735</v>
      </c>
      <c r="E869" s="2">
        <v>140</v>
      </c>
      <c r="F869" s="2">
        <v>25</v>
      </c>
      <c r="G869" s="19">
        <v>0.18</v>
      </c>
      <c r="H869" s="19">
        <v>0.28999999999999998</v>
      </c>
      <c r="I869" s="7">
        <v>120</v>
      </c>
      <c r="J869" s="7">
        <v>26</v>
      </c>
      <c r="K869" s="16">
        <f>IF(OR(ISBLANK(I869),ISBLANK(J869)),"",(J869/I869))</f>
        <v>0.21666666666666667</v>
      </c>
      <c r="L869" s="17" t="str">
        <f>IF(K869="","",IF(K869&gt;=H869,"Yes","No"))</f>
        <v>No</v>
      </c>
      <c r="M869" s="18" t="str">
        <f>IF(OR(ISBLANK(I869),ISBLANK(J869)),"",IF(L869="No", "TJ status removed",IF(K869&gt;0.34, K869 *1.15, K869+0.05)))</f>
        <v>TJ status removed</v>
      </c>
      <c r="N869" s="11">
        <v>12.62</v>
      </c>
      <c r="O869" s="11">
        <v>406.77</v>
      </c>
      <c r="P869" s="11">
        <v>39.46</v>
      </c>
      <c r="Q869" s="11">
        <v>1783.19</v>
      </c>
      <c r="R869" s="2"/>
    </row>
    <row r="870" spans="1:18" ht="15.75" customHeight="1">
      <c r="A870" s="2">
        <v>12072</v>
      </c>
      <c r="B870" s="27" t="s">
        <v>1197</v>
      </c>
      <c r="C870" s="12" t="s">
        <v>1736</v>
      </c>
      <c r="D870" s="13" t="s">
        <v>1737</v>
      </c>
      <c r="E870" s="2">
        <v>67</v>
      </c>
      <c r="F870" s="2">
        <v>5</v>
      </c>
      <c r="G870" s="19">
        <v>7.0000000000000007E-2</v>
      </c>
      <c r="H870" s="19">
        <v>0.2</v>
      </c>
      <c r="I870" s="7">
        <v>61</v>
      </c>
      <c r="J870" s="7">
        <v>3</v>
      </c>
      <c r="K870" s="16">
        <f>IF(OR(ISBLANK(I870),ISBLANK(J870)),"",(J870/I870))</f>
        <v>4.9180327868852458E-2</v>
      </c>
      <c r="L870" s="17" t="str">
        <f>IF(K870="","",IF(K870&gt;=H870,"Yes","No"))</f>
        <v>No</v>
      </c>
      <c r="M870" s="18" t="str">
        <f>IF(OR(ISBLANK(I870),ISBLANK(J870)),"",IF(L870="No", "TJ status removed",IF(K870&gt;0.34, K870 *1.15, K870+0.05)))</f>
        <v>TJ status removed</v>
      </c>
      <c r="N870" s="11">
        <v>11.81</v>
      </c>
      <c r="O870" s="11">
        <v>297.05</v>
      </c>
      <c r="P870" s="11">
        <v>28.33</v>
      </c>
      <c r="Q870" s="11">
        <v>1684.67</v>
      </c>
      <c r="R870" s="2"/>
    </row>
    <row r="871" spans="1:18" ht="15.75" customHeight="1">
      <c r="A871" s="2">
        <v>464</v>
      </c>
      <c r="B871" s="27" t="s">
        <v>1197</v>
      </c>
      <c r="C871" s="12" t="s">
        <v>1738</v>
      </c>
      <c r="D871" s="13" t="s">
        <v>1739</v>
      </c>
      <c r="E871" s="2">
        <v>98</v>
      </c>
      <c r="F871" s="2">
        <v>20</v>
      </c>
      <c r="G871" s="19">
        <v>0.2</v>
      </c>
      <c r="H871" s="19">
        <v>0.34</v>
      </c>
      <c r="I871" s="7">
        <v>92</v>
      </c>
      <c r="J871" s="7">
        <v>26</v>
      </c>
      <c r="K871" s="16">
        <f>IF(OR(ISBLANK(I871),ISBLANK(J871)),"",(J871/I871))</f>
        <v>0.28260869565217389</v>
      </c>
      <c r="L871" s="17" t="str">
        <f>IF(K871="","",IF(K871&gt;=H871,"Yes","No"))</f>
        <v>No</v>
      </c>
      <c r="M871" s="18" t="str">
        <f>IF(OR(ISBLANK(I871),ISBLANK(J871)),"",IF(L871="No", "TJ status removed",IF(K871&gt;0.34, K871 *1.15, K871+0.05)))</f>
        <v>TJ status removed</v>
      </c>
      <c r="N871" s="11">
        <v>43.92</v>
      </c>
      <c r="O871" s="11">
        <v>653.5</v>
      </c>
      <c r="P871" s="11">
        <v>34.270000000000003</v>
      </c>
      <c r="Q871" s="11">
        <v>2229.19</v>
      </c>
      <c r="R871" s="2"/>
    </row>
    <row r="872" spans="1:18" ht="15.75" customHeight="1">
      <c r="A872" s="2">
        <v>11104</v>
      </c>
      <c r="B872" s="27" t="s">
        <v>1197</v>
      </c>
      <c r="C872" s="12" t="s">
        <v>1740</v>
      </c>
      <c r="D872" s="13" t="s">
        <v>1741</v>
      </c>
      <c r="E872" s="14">
        <v>154</v>
      </c>
      <c r="F872" s="14">
        <v>91</v>
      </c>
      <c r="G872" s="15">
        <v>0.59</v>
      </c>
      <c r="H872" s="15">
        <v>0.68</v>
      </c>
      <c r="I872" s="7">
        <v>152</v>
      </c>
      <c r="J872" s="7">
        <v>61</v>
      </c>
      <c r="K872" s="16">
        <f>IF(OR(ISBLANK(I872),ISBLANK(J872)),"",(J872/I872))</f>
        <v>0.40131578947368424</v>
      </c>
      <c r="L872" s="17" t="str">
        <f>IF(K872="","",IF(K872&gt;=H872,"Yes","No"))</f>
        <v>No</v>
      </c>
      <c r="M872" s="18" t="str">
        <f>IF(OR(ISBLANK(I872),ISBLANK(J872)),"",IF(L872="No", "TJ status removed",IF(K872&gt;0.34, K872 *1.15, K872+0.05)))</f>
        <v>TJ status removed</v>
      </c>
      <c r="N872" s="11">
        <v>53.3</v>
      </c>
      <c r="O872" s="11">
        <v>1025.47</v>
      </c>
      <c r="P872" s="11">
        <v>102.11</v>
      </c>
      <c r="Q872" s="11">
        <v>3578.93</v>
      </c>
      <c r="R872" s="2"/>
    </row>
    <row r="873" spans="1:18" ht="15.75" customHeight="1">
      <c r="A873" s="2">
        <v>10732</v>
      </c>
      <c r="B873" s="27" t="s">
        <v>1197</v>
      </c>
      <c r="C873" s="12" t="s">
        <v>1742</v>
      </c>
      <c r="D873" s="13" t="s">
        <v>1743</v>
      </c>
      <c r="E873" s="2">
        <v>42</v>
      </c>
      <c r="F873" s="2">
        <v>5</v>
      </c>
      <c r="G873" s="19">
        <v>0.12</v>
      </c>
      <c r="H873" s="19">
        <v>0.19</v>
      </c>
      <c r="I873" s="7">
        <v>53</v>
      </c>
      <c r="J873" s="7">
        <v>13</v>
      </c>
      <c r="K873" s="16">
        <f>IF(OR(ISBLANK(I873),ISBLANK(J873)),"",(J873/I873))</f>
        <v>0.24528301886792453</v>
      </c>
      <c r="L873" s="17" t="str">
        <f>IF(K873="","",IF(K873&gt;=H873,"Yes","No"))</f>
        <v>Yes</v>
      </c>
      <c r="M873" s="18">
        <f>IF(OR(ISBLANK(I873),ISBLANK(J873)),"",IF(L873="No", "TJ status removed",IF(K873&gt;0.34, K873 *1.15, K873+0.05)))</f>
        <v>0.29528301886792452</v>
      </c>
      <c r="N873" s="11">
        <v>19.27</v>
      </c>
      <c r="O873" s="11">
        <v>411.25</v>
      </c>
      <c r="P873" s="11">
        <v>38.92</v>
      </c>
      <c r="Q873" s="11">
        <v>1843.46</v>
      </c>
      <c r="R873" s="2"/>
    </row>
    <row r="874" spans="1:18" ht="15.75" customHeight="1">
      <c r="A874" s="2">
        <v>11695</v>
      </c>
      <c r="B874" s="27" t="s">
        <v>1197</v>
      </c>
      <c r="C874" s="12" t="s">
        <v>1744</v>
      </c>
      <c r="D874" s="13" t="s">
        <v>1745</v>
      </c>
      <c r="E874" s="2">
        <v>60</v>
      </c>
      <c r="F874" s="2">
        <v>28</v>
      </c>
      <c r="G874" s="19">
        <v>0.47</v>
      </c>
      <c r="H874" s="19">
        <v>0.62</v>
      </c>
      <c r="I874" s="7">
        <v>62</v>
      </c>
      <c r="J874" s="7">
        <v>21</v>
      </c>
      <c r="K874" s="16">
        <f>IF(OR(ISBLANK(I874),ISBLANK(J874)),"",(J874/I874))</f>
        <v>0.33870967741935482</v>
      </c>
      <c r="L874" s="17" t="str">
        <f>IF(K874="","",IF(K874&gt;=H874,"Yes","No"))</f>
        <v>No</v>
      </c>
      <c r="M874" s="18" t="str">
        <f>IF(OR(ISBLANK(I874),ISBLANK(J874)),"",IF(L874="No", "TJ status removed",IF(K874&gt;0.34, K874 *1.15, K874+0.05)))</f>
        <v>TJ status removed</v>
      </c>
      <c r="N874" s="11">
        <v>37.020000000000003</v>
      </c>
      <c r="O874" s="11">
        <v>1376.93</v>
      </c>
      <c r="P874" s="11">
        <v>93.33</v>
      </c>
      <c r="Q874" s="11">
        <v>2821.9</v>
      </c>
      <c r="R874" s="2"/>
    </row>
    <row r="875" spans="1:18" ht="15.75" customHeight="1">
      <c r="A875" s="2">
        <v>42421</v>
      </c>
      <c r="B875" s="27" t="s">
        <v>1197</v>
      </c>
      <c r="C875" s="12" t="s">
        <v>1746</v>
      </c>
      <c r="D875" s="13" t="s">
        <v>1747</v>
      </c>
      <c r="E875" s="2">
        <v>41</v>
      </c>
      <c r="F875" s="2">
        <v>7</v>
      </c>
      <c r="G875" s="19">
        <v>0.17</v>
      </c>
      <c r="H875" s="19">
        <v>0.22</v>
      </c>
      <c r="I875" s="7">
        <v>35</v>
      </c>
      <c r="J875" s="7">
        <v>3</v>
      </c>
      <c r="K875" s="16">
        <f>IF(OR(ISBLANK(I875),ISBLANK(J875)),"",(J875/I875))</f>
        <v>8.5714285714285715E-2</v>
      </c>
      <c r="L875" s="17" t="str">
        <f>IF(K875="","",IF(K875&gt;=H875,"Yes","No"))</f>
        <v>No</v>
      </c>
      <c r="M875" s="18" t="str">
        <f>IF(OR(ISBLANK(I875),ISBLANK(J875)),"",IF(L875="No", "TJ status removed",IF(K875&gt;0.34, K875 *1.15, K875+0.05)))</f>
        <v>TJ status removed</v>
      </c>
      <c r="N875" s="11">
        <v>6.28</v>
      </c>
      <c r="O875" s="11">
        <v>335.94</v>
      </c>
      <c r="P875" s="11">
        <v>8.67</v>
      </c>
      <c r="Q875" s="11">
        <v>1342.33</v>
      </c>
      <c r="R875" s="43" t="s">
        <v>1748</v>
      </c>
    </row>
    <row r="876" spans="1:18" ht="15.75" customHeight="1">
      <c r="A876" s="2">
        <v>12042</v>
      </c>
      <c r="B876" s="27" t="s">
        <v>1197</v>
      </c>
      <c r="C876" s="12" t="s">
        <v>1749</v>
      </c>
      <c r="D876" s="13" t="s">
        <v>1750</v>
      </c>
      <c r="E876" s="2">
        <v>132</v>
      </c>
      <c r="F876" s="2">
        <v>71</v>
      </c>
      <c r="G876" s="19">
        <v>0.54</v>
      </c>
      <c r="H876" s="19">
        <v>0.62</v>
      </c>
      <c r="I876" s="7">
        <v>428</v>
      </c>
      <c r="J876" s="7">
        <v>223</v>
      </c>
      <c r="K876" s="16">
        <f>IF(OR(ISBLANK(I876),ISBLANK(J876)),"",(J876/I876))</f>
        <v>0.5210280373831776</v>
      </c>
      <c r="L876" s="17" t="str">
        <f>IF(K876="","",IF(K876&gt;=H876,"Yes","No"))</f>
        <v>No</v>
      </c>
      <c r="M876" s="18" t="str">
        <f>IF(OR(ISBLANK(I876),ISBLANK(J876)),"",IF(L876="No", "TJ status removed",IF(K876&gt;0.34, K876 *1.15, K876+0.05)))</f>
        <v>TJ status removed</v>
      </c>
      <c r="N876" s="11">
        <v>41.56</v>
      </c>
      <c r="O876" s="11">
        <v>855.2</v>
      </c>
      <c r="P876" s="11">
        <v>56.79</v>
      </c>
      <c r="Q876" s="11">
        <v>2047.43</v>
      </c>
      <c r="R876" s="2"/>
    </row>
    <row r="877" spans="1:18" ht="15.75" customHeight="1">
      <c r="A877" s="2">
        <v>210</v>
      </c>
      <c r="B877" s="27" t="s">
        <v>1197</v>
      </c>
      <c r="C877" s="12" t="s">
        <v>1751</v>
      </c>
      <c r="D877" s="13" t="s">
        <v>1752</v>
      </c>
      <c r="E877" s="2">
        <v>86</v>
      </c>
      <c r="F877" s="2">
        <v>16</v>
      </c>
      <c r="G877" s="19">
        <v>0.19</v>
      </c>
      <c r="H877" s="19">
        <v>0.24</v>
      </c>
      <c r="I877" s="7">
        <v>70</v>
      </c>
      <c r="J877" s="7">
        <v>16</v>
      </c>
      <c r="K877" s="16">
        <f>IF(OR(ISBLANK(I877),ISBLANK(J877)),"",(J877/I877))</f>
        <v>0.22857142857142856</v>
      </c>
      <c r="L877" s="17" t="str">
        <f>IF(K877="","",IF(K877&gt;=H877,"Yes","No"))</f>
        <v>No</v>
      </c>
      <c r="M877" s="18" t="str">
        <f>IF(OR(ISBLANK(I877),ISBLANK(J877)),"",IF(L877="No", "TJ status removed",IF(K877&gt;0.34, K877 *1.15, K877+0.05)))</f>
        <v>TJ status removed</v>
      </c>
      <c r="N877" s="11">
        <v>20.54</v>
      </c>
      <c r="O877" s="11">
        <v>405.48</v>
      </c>
      <c r="P877" s="11">
        <v>20.94</v>
      </c>
      <c r="Q877" s="11">
        <v>1621.81</v>
      </c>
      <c r="R877" s="2"/>
    </row>
    <row r="878" spans="1:18" ht="15.75" customHeight="1">
      <c r="A878" s="2">
        <v>11332</v>
      </c>
      <c r="B878" s="27" t="s">
        <v>1197</v>
      </c>
      <c r="C878" s="12" t="s">
        <v>1753</v>
      </c>
      <c r="D878" s="13" t="s">
        <v>1754</v>
      </c>
      <c r="E878" s="2">
        <v>56</v>
      </c>
      <c r="F878" s="2">
        <v>18</v>
      </c>
      <c r="G878" s="19">
        <v>0.32</v>
      </c>
      <c r="H878" s="19">
        <v>0.37</v>
      </c>
      <c r="I878" s="7">
        <v>83</v>
      </c>
      <c r="J878" s="7">
        <v>29</v>
      </c>
      <c r="K878" s="16">
        <f>IF(OR(ISBLANK(I878),ISBLANK(J878)),"",(J878/I878))</f>
        <v>0.3493975903614458</v>
      </c>
      <c r="L878" s="17" t="str">
        <f>IF(K878="","",IF(K878&gt;=H878,"Yes","No"))</f>
        <v>No</v>
      </c>
      <c r="M878" s="18" t="str">
        <f>IF(OR(ISBLANK(I878),ISBLANK(J878)),"",IF(L878="No", "TJ status removed",IF(K878&gt;0.34, K878 *1.15, K878+0.05)))</f>
        <v>TJ status removed</v>
      </c>
      <c r="N878" s="11">
        <v>23</v>
      </c>
      <c r="O878" s="11">
        <v>532.04</v>
      </c>
      <c r="P878" s="11">
        <v>10.31</v>
      </c>
      <c r="Q878" s="11">
        <v>1943.59</v>
      </c>
      <c r="R878" s="2"/>
    </row>
    <row r="879" spans="1:18" ht="15.75" customHeight="1">
      <c r="A879" s="2">
        <v>12110</v>
      </c>
      <c r="B879" s="27" t="s">
        <v>1197</v>
      </c>
      <c r="C879" s="12" t="s">
        <v>1755</v>
      </c>
      <c r="D879" s="13" t="s">
        <v>1756</v>
      </c>
      <c r="E879" s="2">
        <v>688</v>
      </c>
      <c r="F879" s="2">
        <v>99</v>
      </c>
      <c r="G879" s="19">
        <v>0.14000000000000001</v>
      </c>
      <c r="H879" s="19">
        <v>0.22</v>
      </c>
      <c r="I879" s="7">
        <v>633</v>
      </c>
      <c r="J879" s="7">
        <v>87</v>
      </c>
      <c r="K879" s="16">
        <f>IF(OR(ISBLANK(I879),ISBLANK(J879)),"",(J879/I879))</f>
        <v>0.13744075829383887</v>
      </c>
      <c r="L879" s="17" t="str">
        <f>IF(K879="","",IF(K879&gt;=H879,"Yes","No"))</f>
        <v>No</v>
      </c>
      <c r="M879" s="18" t="str">
        <f>IF(OR(ISBLANK(I879),ISBLANK(J879)),"",IF(L879="No", "TJ status removed",IF(K879&gt;0.34, K879 *1.15, K879+0.05)))</f>
        <v>TJ status removed</v>
      </c>
      <c r="N879" s="11">
        <v>41.69</v>
      </c>
      <c r="O879" s="11">
        <v>405.29</v>
      </c>
      <c r="P879" s="11">
        <v>42.78</v>
      </c>
      <c r="Q879" s="11">
        <v>1173.53</v>
      </c>
      <c r="R879" s="2"/>
    </row>
    <row r="880" spans="1:18" ht="15.75" customHeight="1">
      <c r="A880" s="2">
        <v>10811</v>
      </c>
      <c r="B880" s="27" t="s">
        <v>1197</v>
      </c>
      <c r="C880" s="12" t="s">
        <v>1757</v>
      </c>
      <c r="D880" s="13" t="s">
        <v>1758</v>
      </c>
      <c r="E880" s="2">
        <v>109</v>
      </c>
      <c r="F880" s="2">
        <v>5</v>
      </c>
      <c r="G880" s="19">
        <v>0.05</v>
      </c>
      <c r="H880" s="19">
        <v>0.17</v>
      </c>
      <c r="I880" s="7">
        <v>97</v>
      </c>
      <c r="J880" s="7">
        <v>8</v>
      </c>
      <c r="K880" s="16">
        <f>IF(OR(ISBLANK(I880),ISBLANK(J880)),"",(J880/I880))</f>
        <v>8.247422680412371E-2</v>
      </c>
      <c r="L880" s="17" t="str">
        <f>IF(K880="","",IF(K880&gt;=H880,"Yes","No"))</f>
        <v>No</v>
      </c>
      <c r="M880" s="18" t="str">
        <f>IF(OR(ISBLANK(I880),ISBLANK(J880)),"",IF(L880="No", "TJ status removed",IF(K880&gt;0.34, K880 *1.15, K880+0.05)))</f>
        <v>TJ status removed</v>
      </c>
      <c r="N880" s="11">
        <v>16.63</v>
      </c>
      <c r="O880" s="11">
        <v>491.37</v>
      </c>
      <c r="P880" s="11">
        <v>0</v>
      </c>
      <c r="Q880" s="11">
        <v>1155.1300000000001</v>
      </c>
      <c r="R880" s="2"/>
    </row>
    <row r="881" spans="1:18" ht="15.75" customHeight="1">
      <c r="A881" s="2">
        <v>12149</v>
      </c>
      <c r="B881" s="27" t="s">
        <v>1197</v>
      </c>
      <c r="C881" s="12" t="s">
        <v>1759</v>
      </c>
      <c r="D881" s="13" t="s">
        <v>1760</v>
      </c>
      <c r="E881" s="2">
        <v>102</v>
      </c>
      <c r="F881" s="2">
        <v>10</v>
      </c>
      <c r="G881" s="19">
        <v>0.1</v>
      </c>
      <c r="H881" s="19">
        <v>0.23</v>
      </c>
      <c r="I881" s="7">
        <v>99</v>
      </c>
      <c r="J881" s="7">
        <v>11</v>
      </c>
      <c r="K881" s="16">
        <f>IF(OR(ISBLANK(I881),ISBLANK(J881)),"",(J881/I881))</f>
        <v>0.1111111111111111</v>
      </c>
      <c r="L881" s="17" t="str">
        <f>IF(K881="","",IF(K881&gt;=H881,"Yes","No"))</f>
        <v>No</v>
      </c>
      <c r="M881" s="18" t="str">
        <f>IF(OR(ISBLANK(I881),ISBLANK(J881)),"",IF(L881="No", "TJ status removed",IF(K881&gt;0.34, K881 *1.15, K881+0.05)))</f>
        <v>TJ status removed</v>
      </c>
      <c r="N881" s="11">
        <v>12.3</v>
      </c>
      <c r="O881" s="11">
        <v>122.27</v>
      </c>
      <c r="P881" s="11">
        <v>25.82</v>
      </c>
      <c r="Q881" s="11">
        <v>1146.55</v>
      </c>
      <c r="R881" s="2"/>
    </row>
    <row r="882" spans="1:18" ht="15.75" customHeight="1">
      <c r="A882" s="2">
        <v>403</v>
      </c>
      <c r="B882" s="27" t="s">
        <v>1197</v>
      </c>
      <c r="C882" s="12" t="s">
        <v>1761</v>
      </c>
      <c r="D882" s="13" t="s">
        <v>1762</v>
      </c>
      <c r="E882" s="2">
        <v>488</v>
      </c>
      <c r="F882" s="2">
        <v>19</v>
      </c>
      <c r="G882" s="19">
        <v>0.04</v>
      </c>
      <c r="H882" s="19">
        <v>0.14000000000000001</v>
      </c>
      <c r="I882" s="7">
        <v>595</v>
      </c>
      <c r="J882" s="7">
        <v>27</v>
      </c>
      <c r="K882" s="16">
        <f>IF(OR(ISBLANK(I882),ISBLANK(J882)),"",(J882/I882))</f>
        <v>4.53781512605042E-2</v>
      </c>
      <c r="L882" s="17" t="str">
        <f>IF(K882="","",IF(K882&gt;=H882,"Yes","No"))</f>
        <v>No</v>
      </c>
      <c r="M882" s="18" t="str">
        <f>IF(OR(ISBLANK(I882),ISBLANK(J882)),"",IF(L882="No", "TJ status removed",IF(K882&gt;0.34, K882 *1.15, K882+0.05)))</f>
        <v>TJ status removed</v>
      </c>
      <c r="N882" s="11">
        <v>14.18</v>
      </c>
      <c r="O882" s="11">
        <v>186.73</v>
      </c>
      <c r="P882" s="11">
        <v>11.96</v>
      </c>
      <c r="Q882" s="11">
        <v>950.37</v>
      </c>
      <c r="R882" s="2"/>
    </row>
    <row r="883" spans="1:18" ht="15.75" customHeight="1">
      <c r="A883" s="2">
        <v>41286</v>
      </c>
      <c r="B883" s="27" t="s">
        <v>1197</v>
      </c>
      <c r="C883" s="12" t="s">
        <v>1763</v>
      </c>
      <c r="D883" s="13" t="s">
        <v>1764</v>
      </c>
      <c r="E883" s="2">
        <v>86</v>
      </c>
      <c r="F883" s="2">
        <v>1</v>
      </c>
      <c r="G883" s="19">
        <v>0.01</v>
      </c>
      <c r="H883" s="19">
        <v>0.2</v>
      </c>
      <c r="I883" s="7">
        <v>237</v>
      </c>
      <c r="J883" s="7">
        <v>0</v>
      </c>
      <c r="K883" s="16">
        <f>IF(OR(ISBLANK(I883),ISBLANK(J883)),"",(J883/I883))</f>
        <v>0</v>
      </c>
      <c r="L883" s="17" t="str">
        <f>IF(K883="","",IF(K883&gt;=H883,"Yes","No"))</f>
        <v>No</v>
      </c>
      <c r="M883" s="18" t="str">
        <f>IF(OR(ISBLANK(I883),ISBLANK(J883)),"",IF(L883="No", "TJ status removed",IF(K883&gt;0.34, K883 *1.15, K883+0.05)))</f>
        <v>TJ status removed</v>
      </c>
      <c r="N883" s="11">
        <v>15.93</v>
      </c>
      <c r="O883" s="11">
        <v>137.22999999999999</v>
      </c>
      <c r="P883" s="11">
        <v>0</v>
      </c>
      <c r="Q883" s="11">
        <v>0</v>
      </c>
      <c r="R883" s="2"/>
    </row>
    <row r="884" spans="1:18" ht="15.75" customHeight="1">
      <c r="A884" s="2">
        <v>12119</v>
      </c>
      <c r="B884" s="27" t="s">
        <v>1197</v>
      </c>
      <c r="C884" s="12" t="s">
        <v>1765</v>
      </c>
      <c r="D884" s="13" t="s">
        <v>1766</v>
      </c>
      <c r="E884" s="2">
        <v>21</v>
      </c>
      <c r="F884" s="2">
        <v>4</v>
      </c>
      <c r="G884" s="19">
        <v>0.19</v>
      </c>
      <c r="H884" s="19">
        <v>0.24</v>
      </c>
      <c r="I884" s="7">
        <v>12</v>
      </c>
      <c r="J884" s="7">
        <v>3</v>
      </c>
      <c r="K884" s="16">
        <f>IF(OR(ISBLANK(I884),ISBLANK(J884)),"",(J884/I884))</f>
        <v>0.25</v>
      </c>
      <c r="L884" s="17" t="str">
        <f>IF(K884="","",IF(K884&gt;=H884,"Yes","No"))</f>
        <v>Yes</v>
      </c>
      <c r="M884" s="18">
        <f>IF(OR(ISBLANK(I884),ISBLANK(J884)),"",IF(L884="No", "TJ status removed",IF(K884&gt;0.34, K884 *1.15, K884+0.05)))</f>
        <v>0.3</v>
      </c>
      <c r="N884" s="11">
        <v>15.22</v>
      </c>
      <c r="O884" s="11">
        <v>238.44</v>
      </c>
      <c r="P884" s="11">
        <v>19.329999999999998</v>
      </c>
      <c r="Q884" s="11">
        <v>1050.67</v>
      </c>
      <c r="R884" s="2"/>
    </row>
    <row r="885" spans="1:18" ht="15.75" customHeight="1">
      <c r="A885" s="2">
        <v>10490</v>
      </c>
      <c r="B885" s="27" t="s">
        <v>1197</v>
      </c>
      <c r="C885" s="12" t="s">
        <v>1767</v>
      </c>
      <c r="D885" s="13" t="s">
        <v>1768</v>
      </c>
      <c r="E885" s="14">
        <v>10</v>
      </c>
      <c r="F885" s="14">
        <v>6</v>
      </c>
      <c r="G885" s="15">
        <v>0.6</v>
      </c>
      <c r="H885" s="15">
        <v>0.69</v>
      </c>
      <c r="I885" s="7">
        <v>12</v>
      </c>
      <c r="J885" s="7">
        <v>4</v>
      </c>
      <c r="K885" s="16">
        <f>IF(OR(ISBLANK(I885),ISBLANK(J885)),"",(J885/I885))</f>
        <v>0.33333333333333331</v>
      </c>
      <c r="L885" s="17" t="str">
        <f>IF(K885="","",IF(K885&gt;=H885,"Yes","No"))</f>
        <v>No</v>
      </c>
      <c r="M885" s="18" t="str">
        <f>IF(OR(ISBLANK(I885),ISBLANK(J885)),"",IF(L885="No", "TJ status removed",IF(K885&gt;0.34, K885 *1.15, K885+0.05)))</f>
        <v>TJ status removed</v>
      </c>
      <c r="N885" s="11">
        <v>3.88</v>
      </c>
      <c r="O885" s="11">
        <v>502.13</v>
      </c>
      <c r="P885" s="11">
        <v>3.75</v>
      </c>
      <c r="Q885" s="11">
        <v>858.5</v>
      </c>
      <c r="R885" s="2"/>
    </row>
    <row r="886" spans="1:18" ht="15.75" customHeight="1">
      <c r="A886" s="2">
        <v>41430</v>
      </c>
      <c r="B886" s="27" t="s">
        <v>1197</v>
      </c>
      <c r="C886" s="12" t="s">
        <v>1769</v>
      </c>
      <c r="D886" s="13" t="s">
        <v>1770</v>
      </c>
      <c r="E886" s="2">
        <v>27</v>
      </c>
      <c r="F886" s="2">
        <v>9</v>
      </c>
      <c r="G886" s="19">
        <v>0.33</v>
      </c>
      <c r="H886" s="19">
        <v>0.38</v>
      </c>
      <c r="I886" s="7">
        <v>13</v>
      </c>
      <c r="J886" s="7">
        <v>4</v>
      </c>
      <c r="K886" s="16">
        <f>IF(OR(ISBLANK(I886),ISBLANK(J886)),"",(J886/I886))</f>
        <v>0.30769230769230771</v>
      </c>
      <c r="L886" s="17" t="str">
        <f>IF(K886="","",IF(K886&gt;=H886,"Yes","No"))</f>
        <v>No</v>
      </c>
      <c r="M886" s="18" t="str">
        <f>IF(OR(ISBLANK(I886),ISBLANK(J886)),"",IF(L886="No", "TJ status removed",IF(K886&gt;0.34, K886 *1.15, K886+0.05)))</f>
        <v>TJ status removed</v>
      </c>
      <c r="N886" s="11">
        <v>13.89</v>
      </c>
      <c r="O886" s="11">
        <v>365</v>
      </c>
      <c r="P886" s="11">
        <v>114.25</v>
      </c>
      <c r="Q886" s="11">
        <v>5391.5</v>
      </c>
      <c r="R886" s="2"/>
    </row>
    <row r="887" spans="1:18" ht="15.75" customHeight="1">
      <c r="A887" s="2">
        <v>10846</v>
      </c>
      <c r="B887" s="27" t="s">
        <v>1197</v>
      </c>
      <c r="C887" s="12" t="s">
        <v>1771</v>
      </c>
      <c r="D887" s="13" t="s">
        <v>1772</v>
      </c>
      <c r="E887" s="2">
        <v>69</v>
      </c>
      <c r="F887" s="2">
        <v>14</v>
      </c>
      <c r="G887" s="19">
        <v>0.2</v>
      </c>
      <c r="H887" s="19">
        <v>0.3</v>
      </c>
      <c r="I887" s="7">
        <v>55</v>
      </c>
      <c r="J887" s="7">
        <v>17</v>
      </c>
      <c r="K887" s="16">
        <f>IF(OR(ISBLANK(I887),ISBLANK(J887)),"",(J887/I887))</f>
        <v>0.30909090909090908</v>
      </c>
      <c r="L887" s="17" t="str">
        <f>IF(K887="","",IF(K887&gt;=H887,"Yes","No"))</f>
        <v>Yes</v>
      </c>
      <c r="M887" s="18">
        <f>IF(OR(ISBLANK(I887),ISBLANK(J887)),"",IF(L887="No", "TJ status removed",IF(K887&gt;0.34, K887 *1.15, K887+0.05)))</f>
        <v>0.35909090909090907</v>
      </c>
      <c r="N887" s="11">
        <v>10.26</v>
      </c>
      <c r="O887" s="11">
        <v>725.03</v>
      </c>
      <c r="P887" s="11">
        <v>19.760000000000002</v>
      </c>
      <c r="Q887" s="11">
        <v>1670.53</v>
      </c>
      <c r="R887" s="2"/>
    </row>
    <row r="888" spans="1:18" ht="15.75" customHeight="1">
      <c r="A888" s="2">
        <v>12306</v>
      </c>
      <c r="B888" s="27" t="s">
        <v>1197</v>
      </c>
      <c r="C888" s="12" t="s">
        <v>1773</v>
      </c>
      <c r="D888" s="13" t="s">
        <v>1774</v>
      </c>
      <c r="E888" s="2">
        <v>72</v>
      </c>
      <c r="F888" s="2">
        <v>8</v>
      </c>
      <c r="G888" s="19">
        <v>0.11</v>
      </c>
      <c r="H888" s="19">
        <v>0.16</v>
      </c>
      <c r="I888" s="7">
        <v>93</v>
      </c>
      <c r="J888" s="7">
        <v>12</v>
      </c>
      <c r="K888" s="16">
        <f>IF(OR(ISBLANK(I888),ISBLANK(J888)),"",(J888/I888))</f>
        <v>0.12903225806451613</v>
      </c>
      <c r="L888" s="17" t="str">
        <f>IF(K888="","",IF(K888&gt;=H888,"Yes","No"))</f>
        <v>No</v>
      </c>
      <c r="M888" s="18" t="str">
        <f>IF(OR(ISBLANK(I888),ISBLANK(J888)),"",IF(L888="No", "TJ status removed",IF(K888&gt;0.34, K888 *1.15, K888+0.05)))</f>
        <v>TJ status removed</v>
      </c>
      <c r="N888" s="11">
        <v>16.7</v>
      </c>
      <c r="O888" s="11">
        <v>635.32000000000005</v>
      </c>
      <c r="P888" s="11">
        <v>16.5</v>
      </c>
      <c r="Q888" s="11">
        <v>1570.42</v>
      </c>
      <c r="R888" s="2"/>
    </row>
    <row r="889" spans="1:18" ht="15.75" customHeight="1">
      <c r="A889" s="2">
        <v>11481</v>
      </c>
      <c r="B889" s="27" t="s">
        <v>1197</v>
      </c>
      <c r="C889" s="12" t="s">
        <v>1775</v>
      </c>
      <c r="D889" s="13" t="s">
        <v>1776</v>
      </c>
      <c r="E889" s="2">
        <v>93</v>
      </c>
      <c r="F889" s="2">
        <v>15</v>
      </c>
      <c r="G889" s="19">
        <v>0.16</v>
      </c>
      <c r="H889" s="19">
        <v>0.37</v>
      </c>
      <c r="I889" s="7">
        <v>108</v>
      </c>
      <c r="J889" s="7">
        <v>27</v>
      </c>
      <c r="K889" s="16">
        <f>IF(OR(ISBLANK(I889),ISBLANK(J889)),"",(J889/I889))</f>
        <v>0.25</v>
      </c>
      <c r="L889" s="17" t="str">
        <f>IF(K889="","",IF(K889&gt;=H889,"Yes","No"))</f>
        <v>No</v>
      </c>
      <c r="M889" s="18" t="str">
        <f>IF(OR(ISBLANK(I889),ISBLANK(J889)),"",IF(L889="No", "TJ status removed",IF(K889&gt;0.34, K889 *1.15, K889+0.05)))</f>
        <v>TJ status removed</v>
      </c>
      <c r="N889" s="11">
        <v>15.46</v>
      </c>
      <c r="O889" s="11">
        <v>814.35</v>
      </c>
      <c r="P889" s="11">
        <v>8.93</v>
      </c>
      <c r="Q889" s="11">
        <v>1770.7</v>
      </c>
      <c r="R889" s="2"/>
    </row>
    <row r="890" spans="1:18" ht="15.75" customHeight="1">
      <c r="A890" s="2">
        <v>11787</v>
      </c>
      <c r="B890" s="27" t="s">
        <v>1197</v>
      </c>
      <c r="C890" s="12" t="s">
        <v>1777</v>
      </c>
      <c r="D890" s="13" t="s">
        <v>1778</v>
      </c>
      <c r="E890" s="2">
        <v>190</v>
      </c>
      <c r="F890" s="2">
        <v>48</v>
      </c>
      <c r="G890" s="19">
        <v>0.25</v>
      </c>
      <c r="H890" s="19">
        <v>0.3</v>
      </c>
      <c r="I890" s="7">
        <v>189</v>
      </c>
      <c r="J890" s="7">
        <v>64</v>
      </c>
      <c r="K890" s="16">
        <f>IF(OR(ISBLANK(I890),ISBLANK(J890)),"",(J890/I890))</f>
        <v>0.33862433862433861</v>
      </c>
      <c r="L890" s="17" t="str">
        <f>IF(K890="","",IF(K890&gt;=H890,"Yes","No"))</f>
        <v>Yes</v>
      </c>
      <c r="M890" s="18">
        <f>IF(OR(ISBLANK(I890),ISBLANK(J890)),"",IF(L890="No", "TJ status removed",IF(K890&gt;0.34, K890 *1.15, K890+0.05)))</f>
        <v>0.38862433862433859</v>
      </c>
      <c r="N890" s="11">
        <v>18.79</v>
      </c>
      <c r="O890" s="11">
        <v>547.33000000000004</v>
      </c>
      <c r="P890" s="11">
        <v>14.86</v>
      </c>
      <c r="Q890" s="11">
        <v>1650.53</v>
      </c>
      <c r="R890" s="2"/>
    </row>
    <row r="891" spans="1:18" ht="15.75" customHeight="1">
      <c r="A891" s="2">
        <v>10694</v>
      </c>
      <c r="B891" s="27" t="s">
        <v>1197</v>
      </c>
      <c r="C891" s="12" t="s">
        <v>1779</v>
      </c>
      <c r="D891" s="13" t="s">
        <v>1780</v>
      </c>
      <c r="E891" s="2">
        <v>38</v>
      </c>
      <c r="F891" s="2">
        <v>9</v>
      </c>
      <c r="G891" s="19">
        <v>0.24</v>
      </c>
      <c r="H891" s="19">
        <v>0.44</v>
      </c>
      <c r="I891" s="7">
        <v>44</v>
      </c>
      <c r="J891" s="7">
        <v>21</v>
      </c>
      <c r="K891" s="16">
        <f>IF(OR(ISBLANK(I891),ISBLANK(J891)),"",(J891/I891))</f>
        <v>0.47727272727272729</v>
      </c>
      <c r="L891" s="17" t="str">
        <f>IF(K891="","",IF(K891&gt;=H891,"Yes","No"))</f>
        <v>Yes</v>
      </c>
      <c r="M891" s="18">
        <f>IF(OR(ISBLANK(I891),ISBLANK(J891)),"",IF(L891="No", "TJ status removed",IF(K891&gt;0.34, K891 *1.15, K891+0.05)))</f>
        <v>0.54886363636363633</v>
      </c>
      <c r="N891" s="11">
        <v>0</v>
      </c>
      <c r="O891" s="11">
        <v>364.83</v>
      </c>
      <c r="P891" s="11">
        <v>0</v>
      </c>
      <c r="Q891" s="11">
        <v>1317.76</v>
      </c>
      <c r="R891" s="2"/>
    </row>
    <row r="892" spans="1:18" ht="15.75" customHeight="1">
      <c r="A892" s="2">
        <v>40812</v>
      </c>
      <c r="B892" s="27" t="s">
        <v>1197</v>
      </c>
      <c r="C892" s="12" t="s">
        <v>1781</v>
      </c>
      <c r="D892" s="13" t="s">
        <v>1782</v>
      </c>
      <c r="E892" s="2">
        <v>314</v>
      </c>
      <c r="F892" s="2">
        <v>46</v>
      </c>
      <c r="G892" s="19">
        <v>0.15</v>
      </c>
      <c r="H892" s="19">
        <v>0.2</v>
      </c>
      <c r="I892" s="7">
        <v>260</v>
      </c>
      <c r="J892" s="7">
        <v>41</v>
      </c>
      <c r="K892" s="16">
        <f>IF(OR(ISBLANK(I892),ISBLANK(J892)),"",(J892/I892))</f>
        <v>0.15769230769230769</v>
      </c>
      <c r="L892" s="17" t="str">
        <f>IF(K892="","",IF(K892&gt;=H892,"Yes","No"))</f>
        <v>No</v>
      </c>
      <c r="M892" s="18" t="str">
        <f>IF(OR(ISBLANK(I892),ISBLANK(J892)),"",IF(L892="No", "TJ status removed",IF(K892&gt;0.34, K892 *1.15, K892+0.05)))</f>
        <v>TJ status removed</v>
      </c>
      <c r="N892" s="11">
        <v>5.22</v>
      </c>
      <c r="O892" s="11">
        <v>231.66</v>
      </c>
      <c r="P892" s="11">
        <v>6.17</v>
      </c>
      <c r="Q892" s="11">
        <v>805.73</v>
      </c>
      <c r="R892" s="2"/>
    </row>
    <row r="893" spans="1:18" ht="15.75" customHeight="1">
      <c r="A893" s="2">
        <v>40737</v>
      </c>
      <c r="B893" s="27" t="s">
        <v>1197</v>
      </c>
      <c r="C893" s="12" t="s">
        <v>1783</v>
      </c>
      <c r="D893" s="13" t="s">
        <v>1784</v>
      </c>
      <c r="E893" s="2">
        <v>63</v>
      </c>
      <c r="F893" s="2">
        <v>0</v>
      </c>
      <c r="G893" s="19">
        <v>0</v>
      </c>
      <c r="H893" s="19">
        <v>0.1</v>
      </c>
      <c r="I893" s="7">
        <v>69</v>
      </c>
      <c r="J893" s="7">
        <v>0</v>
      </c>
      <c r="K893" s="16">
        <f>IF(OR(ISBLANK(I893),ISBLANK(J893)),"",(J893/I893))</f>
        <v>0</v>
      </c>
      <c r="L893" s="17" t="str">
        <f>IF(K893="","",IF(K893&gt;=H893,"Yes","No"))</f>
        <v>No</v>
      </c>
      <c r="M893" s="18" t="str">
        <f>IF(OR(ISBLANK(I893),ISBLANK(J893)),"",IF(L893="No", "TJ status removed",IF(K893&gt;0.34, K893 *1.15, K893+0.05)))</f>
        <v>TJ status removed</v>
      </c>
      <c r="N893" s="11">
        <v>5.94</v>
      </c>
      <c r="O893" s="11">
        <v>177.06</v>
      </c>
      <c r="P893" s="11">
        <v>0</v>
      </c>
      <c r="Q893" s="11">
        <v>0</v>
      </c>
      <c r="R893" s="2"/>
    </row>
    <row r="894" spans="1:18" ht="15.75" customHeight="1">
      <c r="A894" s="2">
        <v>11896</v>
      </c>
      <c r="B894" s="27" t="s">
        <v>1197</v>
      </c>
      <c r="C894" s="12" t="s">
        <v>1785</v>
      </c>
      <c r="D894" s="13" t="s">
        <v>1786</v>
      </c>
      <c r="E894" s="2">
        <v>19</v>
      </c>
      <c r="F894" s="2">
        <v>2</v>
      </c>
      <c r="G894" s="19">
        <v>0.11</v>
      </c>
      <c r="H894" s="19">
        <v>0.16</v>
      </c>
      <c r="I894" s="7">
        <v>21</v>
      </c>
      <c r="J894" s="7">
        <v>2</v>
      </c>
      <c r="K894" s="16">
        <f>IF(OR(ISBLANK(I894),ISBLANK(J894)),"",(J894/I894))</f>
        <v>9.5238095238095233E-2</v>
      </c>
      <c r="L894" s="17" t="str">
        <f>IF(K894="","",IF(K894&gt;=H894,"Yes","No"))</f>
        <v>No</v>
      </c>
      <c r="M894" s="18" t="str">
        <f>IF(OR(ISBLANK(I894),ISBLANK(J894)),"",IF(L894="No", "TJ status removed",IF(K894&gt;0.34, K894 *1.15, K894+0.05)))</f>
        <v>TJ status removed</v>
      </c>
      <c r="N894" s="11">
        <v>0</v>
      </c>
      <c r="O894" s="11">
        <v>1149.32</v>
      </c>
      <c r="P894" s="11">
        <v>0</v>
      </c>
      <c r="Q894" s="11">
        <v>1667</v>
      </c>
      <c r="R894" s="2"/>
    </row>
    <row r="895" spans="1:18" ht="15.75" customHeight="1">
      <c r="A895" s="2">
        <v>10588</v>
      </c>
      <c r="B895" s="27" t="s">
        <v>1197</v>
      </c>
      <c r="C895" s="12" t="s">
        <v>1787</v>
      </c>
      <c r="D895" s="13" t="s">
        <v>1788</v>
      </c>
      <c r="E895" s="2">
        <v>81</v>
      </c>
      <c r="F895" s="2">
        <v>0</v>
      </c>
      <c r="G895" s="19">
        <v>0</v>
      </c>
      <c r="H895" s="19">
        <v>0.1</v>
      </c>
      <c r="I895" s="7">
        <v>85</v>
      </c>
      <c r="J895" s="7">
        <v>15</v>
      </c>
      <c r="K895" s="16">
        <f>IF(OR(ISBLANK(I895),ISBLANK(J895)),"",(J895/I895))</f>
        <v>0.17647058823529413</v>
      </c>
      <c r="L895" s="17" t="str">
        <f>IF(K895="","",IF(K895&gt;=H895,"Yes","No"))</f>
        <v>Yes</v>
      </c>
      <c r="M895" s="18">
        <f>IF(OR(ISBLANK(I895),ISBLANK(J895)),"",IF(L895="No", "TJ status removed",IF(K895&gt;0.34, K895 *1.15, K895+0.05)))</f>
        <v>0.22647058823529415</v>
      </c>
      <c r="N895" s="11">
        <v>10.29</v>
      </c>
      <c r="O895" s="11">
        <v>77.33</v>
      </c>
      <c r="P895" s="11">
        <v>15.6</v>
      </c>
      <c r="Q895" s="11">
        <v>197.87</v>
      </c>
      <c r="R895" s="2"/>
    </row>
    <row r="896" spans="1:18" ht="15.75" customHeight="1">
      <c r="A896" s="2">
        <v>40846</v>
      </c>
      <c r="B896" s="27" t="s">
        <v>1197</v>
      </c>
      <c r="C896" s="12" t="s">
        <v>1789</v>
      </c>
      <c r="D896" s="13" t="s">
        <v>1790</v>
      </c>
      <c r="E896" s="2">
        <v>24</v>
      </c>
      <c r="F896" s="2">
        <v>8</v>
      </c>
      <c r="G896" s="19">
        <v>0.33</v>
      </c>
      <c r="H896" s="19">
        <v>0.38</v>
      </c>
      <c r="I896" s="7">
        <v>20</v>
      </c>
      <c r="J896" s="7">
        <v>16</v>
      </c>
      <c r="K896" s="16">
        <f>IF(OR(ISBLANK(I896),ISBLANK(J896)),"",(J896/I896))</f>
        <v>0.8</v>
      </c>
      <c r="L896" s="17" t="str">
        <f>IF(K896="","",IF(K896&gt;=H896,"Yes","No"))</f>
        <v>Yes</v>
      </c>
      <c r="M896" s="18">
        <f>IF(OR(ISBLANK(I896),ISBLANK(J896)),"",IF(L896="No", "TJ status removed",IF(K896&gt;0.34, K896 *1.15, K896+0.05)))</f>
        <v>0.91999999999999993</v>
      </c>
      <c r="N896" s="11">
        <v>0</v>
      </c>
      <c r="O896" s="11">
        <v>100</v>
      </c>
      <c r="P896" s="11">
        <v>0</v>
      </c>
      <c r="Q896" s="11">
        <v>1801.38</v>
      </c>
      <c r="R896" s="2"/>
    </row>
    <row r="897" spans="1:18" ht="15.75" customHeight="1">
      <c r="A897" s="2">
        <v>10443</v>
      </c>
      <c r="B897" s="27" t="s">
        <v>1197</v>
      </c>
      <c r="C897" s="12" t="s">
        <v>1791</v>
      </c>
      <c r="D897" s="13" t="s">
        <v>1792</v>
      </c>
      <c r="E897" s="2">
        <v>83</v>
      </c>
      <c r="F897" s="2">
        <v>0</v>
      </c>
      <c r="G897" s="19">
        <v>0</v>
      </c>
      <c r="H897" s="19">
        <v>0.1</v>
      </c>
      <c r="I897" s="7">
        <v>69</v>
      </c>
      <c r="J897" s="7">
        <v>0</v>
      </c>
      <c r="K897" s="16">
        <f>IF(OR(ISBLANK(I897),ISBLANK(J897)),"",(J897/I897))</f>
        <v>0</v>
      </c>
      <c r="L897" s="17" t="str">
        <f>IF(K897="","",IF(K897&gt;=H897,"Yes","No"))</f>
        <v>No</v>
      </c>
      <c r="M897" s="18" t="str">
        <f>IF(OR(ISBLANK(I897),ISBLANK(J897)),"",IF(L897="No", "TJ status removed",IF(K897&gt;0.34, K897 *1.15, K897+0.05)))</f>
        <v>TJ status removed</v>
      </c>
      <c r="N897" s="11">
        <v>38.590000000000003</v>
      </c>
      <c r="O897" s="11">
        <v>140.78</v>
      </c>
      <c r="P897" s="11">
        <v>0</v>
      </c>
      <c r="Q897" s="11">
        <v>0</v>
      </c>
      <c r="R897" s="2"/>
    </row>
    <row r="898" spans="1:18" ht="15.75" customHeight="1">
      <c r="A898" s="2">
        <v>425</v>
      </c>
      <c r="B898" s="27" t="s">
        <v>1197</v>
      </c>
      <c r="C898" s="12" t="s">
        <v>1793</v>
      </c>
      <c r="D898" s="13" t="s">
        <v>1794</v>
      </c>
      <c r="E898" s="2">
        <v>21</v>
      </c>
      <c r="F898" s="2">
        <v>2</v>
      </c>
      <c r="G898" s="19">
        <v>0.1</v>
      </c>
      <c r="H898" s="19">
        <v>0.25</v>
      </c>
      <c r="I898" s="7">
        <v>14</v>
      </c>
      <c r="J898" s="7">
        <v>2</v>
      </c>
      <c r="K898" s="16">
        <f>IF(OR(ISBLANK(I898),ISBLANK(J898)),"",(J898/I898))</f>
        <v>0.14285714285714285</v>
      </c>
      <c r="L898" s="17" t="str">
        <f>IF(K898="","",IF(K898&gt;=H898,"Yes","No"))</f>
        <v>No</v>
      </c>
      <c r="M898" s="18" t="str">
        <f>IF(OR(ISBLANK(I898),ISBLANK(J898)),"",IF(L898="No", "TJ status removed",IF(K898&gt;0.34, K898 *1.15, K898+0.05)))</f>
        <v>TJ status removed</v>
      </c>
      <c r="N898" s="11">
        <v>0</v>
      </c>
      <c r="O898" s="11">
        <v>253.92</v>
      </c>
      <c r="P898" s="11">
        <v>0</v>
      </c>
      <c r="Q898" s="11">
        <v>1011</v>
      </c>
      <c r="R898" s="2"/>
    </row>
    <row r="899" spans="1:18" ht="15.75" customHeight="1">
      <c r="A899" s="2">
        <v>468</v>
      </c>
      <c r="B899" s="27" t="s">
        <v>1197</v>
      </c>
      <c r="C899" s="12" t="s">
        <v>1795</v>
      </c>
      <c r="D899" s="13" t="s">
        <v>1796</v>
      </c>
      <c r="E899" s="2">
        <v>26</v>
      </c>
      <c r="F899" s="2">
        <v>6</v>
      </c>
      <c r="G899" s="19">
        <v>0.23</v>
      </c>
      <c r="H899" s="19">
        <v>0.3</v>
      </c>
      <c r="I899" s="7">
        <v>31</v>
      </c>
      <c r="J899" s="7">
        <v>6</v>
      </c>
      <c r="K899" s="16">
        <f>IF(OR(ISBLANK(I899),ISBLANK(J899)),"",(J899/I899))</f>
        <v>0.19354838709677419</v>
      </c>
      <c r="L899" s="17" t="str">
        <f>IF(K899="","",IF(K899&gt;=H899,"Yes","No"))</f>
        <v>No</v>
      </c>
      <c r="M899" s="18" t="str">
        <f>IF(OR(ISBLANK(I899),ISBLANK(J899)),"",IF(L899="No", "TJ status removed",IF(K899&gt;0.34, K899 *1.15, K899+0.05)))</f>
        <v>TJ status removed</v>
      </c>
      <c r="N899" s="11">
        <v>20.88</v>
      </c>
      <c r="O899" s="11">
        <v>1053.28</v>
      </c>
      <c r="P899" s="11">
        <v>29.33</v>
      </c>
      <c r="Q899" s="11">
        <v>2709.67</v>
      </c>
      <c r="R899" s="2"/>
    </row>
    <row r="900" spans="1:18" ht="15.75" customHeight="1">
      <c r="A900" s="2">
        <v>41271</v>
      </c>
      <c r="B900" s="27" t="s">
        <v>1197</v>
      </c>
      <c r="C900" s="12" t="s">
        <v>1797</v>
      </c>
      <c r="D900" s="13" t="s">
        <v>1798</v>
      </c>
      <c r="E900" s="2">
        <v>91</v>
      </c>
      <c r="F900" s="2">
        <v>8</v>
      </c>
      <c r="G900" s="19">
        <v>0.09</v>
      </c>
      <c r="H900" s="19">
        <v>0.18</v>
      </c>
      <c r="I900" s="7">
        <v>102</v>
      </c>
      <c r="J900" s="7">
        <v>12</v>
      </c>
      <c r="K900" s="16">
        <f>IF(OR(ISBLANK(I900),ISBLANK(J900)),"",(J900/I900))</f>
        <v>0.11764705882352941</v>
      </c>
      <c r="L900" s="17" t="str">
        <f>IF(K900="","",IF(K900&gt;=H900,"Yes","No"))</f>
        <v>No</v>
      </c>
      <c r="M900" s="18" t="str">
        <f>IF(OR(ISBLANK(I900),ISBLANK(J900)),"",IF(L900="No", "TJ status removed",IF(K900&gt;0.34, K900 *1.15, K900+0.05)))</f>
        <v>TJ status removed</v>
      </c>
      <c r="N900" s="11">
        <v>12.9</v>
      </c>
      <c r="O900" s="11">
        <v>276.32</v>
      </c>
      <c r="P900" s="11">
        <v>8.67</v>
      </c>
      <c r="Q900" s="11">
        <v>1192.75</v>
      </c>
      <c r="R900" s="2"/>
    </row>
    <row r="901" spans="1:18" ht="15.75" customHeight="1">
      <c r="A901" s="2">
        <v>12076</v>
      </c>
      <c r="B901" s="27" t="s">
        <v>1197</v>
      </c>
      <c r="C901" s="12" t="s">
        <v>1799</v>
      </c>
      <c r="D901" s="13" t="s">
        <v>1800</v>
      </c>
      <c r="E901" s="2">
        <v>15</v>
      </c>
      <c r="F901" s="2">
        <v>7</v>
      </c>
      <c r="G901" s="19">
        <v>0.47</v>
      </c>
      <c r="H901" s="19">
        <v>0.54</v>
      </c>
      <c r="I901" s="7">
        <v>15</v>
      </c>
      <c r="J901" s="7">
        <v>7</v>
      </c>
      <c r="K901" s="16">
        <f>IF(OR(ISBLANK(I901),ISBLANK(J901)),"",(J901/I901))</f>
        <v>0.46666666666666667</v>
      </c>
      <c r="L901" s="17" t="str">
        <f>IF(K901="","",IF(K901&gt;=H901,"Yes","No"))</f>
        <v>No</v>
      </c>
      <c r="M901" s="18" t="str">
        <f>IF(OR(ISBLANK(I901),ISBLANK(J901)),"",IF(L901="No", "TJ status removed",IF(K901&gt;0.34, K901 *1.15, K901+0.05)))</f>
        <v>TJ status removed</v>
      </c>
      <c r="N901" s="11">
        <v>39.619999999999997</v>
      </c>
      <c r="O901" s="11">
        <v>458.63</v>
      </c>
      <c r="P901" s="11">
        <v>29.43</v>
      </c>
      <c r="Q901" s="11">
        <v>2276.86</v>
      </c>
      <c r="R901" s="2"/>
    </row>
    <row r="902" spans="1:18" ht="15.75" customHeight="1">
      <c r="A902" s="2">
        <v>10957</v>
      </c>
      <c r="B902" s="27" t="s">
        <v>1197</v>
      </c>
      <c r="C902" s="12" t="s">
        <v>1801</v>
      </c>
      <c r="D902" s="13" t="s">
        <v>1802</v>
      </c>
      <c r="E902" s="2">
        <v>19</v>
      </c>
      <c r="F902" s="2">
        <v>4</v>
      </c>
      <c r="G902" s="19">
        <v>0.21</v>
      </c>
      <c r="H902" s="19">
        <v>0.31</v>
      </c>
      <c r="I902" s="7">
        <v>21</v>
      </c>
      <c r="J902" s="7">
        <v>6</v>
      </c>
      <c r="K902" s="16">
        <f>IF(OR(ISBLANK(I902),ISBLANK(J902)),"",(J902/I902))</f>
        <v>0.2857142857142857</v>
      </c>
      <c r="L902" s="17" t="str">
        <f>IF(K902="","",IF(K902&gt;=H902,"Yes","No"))</f>
        <v>No</v>
      </c>
      <c r="M902" s="18" t="str">
        <f>IF(OR(ISBLANK(I902),ISBLANK(J902)),"",IF(L902="No", "TJ status removed",IF(K902&gt;0.34, K902 *1.15, K902+0.05)))</f>
        <v>TJ status removed</v>
      </c>
      <c r="N902" s="11">
        <v>24.07</v>
      </c>
      <c r="O902" s="11">
        <v>425.93</v>
      </c>
      <c r="P902" s="11">
        <v>31.67</v>
      </c>
      <c r="Q902" s="11">
        <v>1800.5</v>
      </c>
      <c r="R902" s="2"/>
    </row>
    <row r="903" spans="1:18" ht="15.75" customHeight="1">
      <c r="A903" s="2">
        <v>12032</v>
      </c>
      <c r="B903" s="27" t="s">
        <v>1197</v>
      </c>
      <c r="C903" s="12" t="s">
        <v>1803</v>
      </c>
      <c r="D903" s="13" t="s">
        <v>1804</v>
      </c>
      <c r="E903" s="2">
        <v>295</v>
      </c>
      <c r="F903" s="2">
        <v>7</v>
      </c>
      <c r="G903" s="19">
        <v>0.02</v>
      </c>
      <c r="H903" s="19">
        <v>0.11</v>
      </c>
      <c r="I903" s="7">
        <v>358</v>
      </c>
      <c r="J903" s="7">
        <v>12</v>
      </c>
      <c r="K903" s="16">
        <f>IF(OR(ISBLANK(I903),ISBLANK(J903)),"",(J903/I903))</f>
        <v>3.3519553072625698E-2</v>
      </c>
      <c r="L903" s="17" t="str">
        <f>IF(K903="","",IF(K903&gt;=H903,"Yes","No"))</f>
        <v>No</v>
      </c>
      <c r="M903" s="18" t="str">
        <f>IF(OR(ISBLANK(I903),ISBLANK(J903)),"",IF(L903="No", "TJ status removed",IF(K903&gt;0.34, K903 *1.15, K903+0.05)))</f>
        <v>TJ status removed</v>
      </c>
      <c r="N903" s="11">
        <v>10.59</v>
      </c>
      <c r="O903" s="11">
        <v>203.6</v>
      </c>
      <c r="P903" s="11">
        <v>11.42</v>
      </c>
      <c r="Q903" s="11">
        <v>1036</v>
      </c>
      <c r="R903" s="2"/>
    </row>
    <row r="904" spans="1:18" ht="15.75" customHeight="1">
      <c r="A904" s="2">
        <v>10329</v>
      </c>
      <c r="B904" s="27" t="s">
        <v>1197</v>
      </c>
      <c r="C904" s="12" t="s">
        <v>1805</v>
      </c>
      <c r="D904" s="13" t="s">
        <v>1806</v>
      </c>
      <c r="E904" s="2">
        <v>100</v>
      </c>
      <c r="F904" s="2">
        <v>42</v>
      </c>
      <c r="G904" s="19">
        <v>0.42</v>
      </c>
      <c r="H904" s="19">
        <v>0.48</v>
      </c>
      <c r="I904" s="7">
        <v>74</v>
      </c>
      <c r="J904" s="7">
        <v>43</v>
      </c>
      <c r="K904" s="16">
        <f>IF(OR(ISBLANK(I904),ISBLANK(J904)),"",(J904/I904))</f>
        <v>0.58108108108108103</v>
      </c>
      <c r="L904" s="17" t="str">
        <f>IF(K904="","",IF(K904&gt;=H904,"Yes","No"))</f>
        <v>Yes</v>
      </c>
      <c r="M904" s="18">
        <f>IF(OR(ISBLANK(I904),ISBLANK(J904)),"",IF(L904="No", "TJ status removed",IF(K904&gt;0.34, K904 *1.15, K904+0.05)))</f>
        <v>0.66824324324324313</v>
      </c>
      <c r="N904" s="11">
        <v>0</v>
      </c>
      <c r="O904" s="11">
        <v>1683.32</v>
      </c>
      <c r="P904" s="11">
        <v>0</v>
      </c>
      <c r="Q904" s="11">
        <v>4268.8100000000004</v>
      </c>
      <c r="R904" s="2"/>
    </row>
    <row r="905" spans="1:18" ht="15.75" customHeight="1">
      <c r="A905" s="2">
        <v>12310</v>
      </c>
      <c r="B905" s="27" t="s">
        <v>1197</v>
      </c>
      <c r="C905" s="12" t="s">
        <v>1807</v>
      </c>
      <c r="D905" s="13" t="s">
        <v>1808</v>
      </c>
      <c r="E905" s="2">
        <v>48</v>
      </c>
      <c r="F905" s="2">
        <v>4</v>
      </c>
      <c r="G905" s="19">
        <v>0.08</v>
      </c>
      <c r="H905" s="19">
        <v>0.17</v>
      </c>
      <c r="I905" s="7">
        <v>50</v>
      </c>
      <c r="J905" s="7">
        <v>6</v>
      </c>
      <c r="K905" s="16">
        <f>IF(OR(ISBLANK(I905),ISBLANK(J905)),"",(J905/I905))</f>
        <v>0.12</v>
      </c>
      <c r="L905" s="17" t="str">
        <f>IF(K905="","",IF(K905&gt;=H905,"Yes","No"))</f>
        <v>No</v>
      </c>
      <c r="M905" s="18" t="str">
        <f>IF(OR(ISBLANK(I905),ISBLANK(J905)),"",IF(L905="No", "TJ status removed",IF(K905&gt;0.34, K905 *1.15, K905+0.05)))</f>
        <v>TJ status removed</v>
      </c>
      <c r="N905" s="11">
        <v>16.05</v>
      </c>
      <c r="O905" s="11">
        <v>208.66</v>
      </c>
      <c r="P905" s="11">
        <v>21.33</v>
      </c>
      <c r="Q905" s="11">
        <v>1309.17</v>
      </c>
      <c r="R905" s="2"/>
    </row>
    <row r="906" spans="1:18" ht="15.75" customHeight="1">
      <c r="A906" s="2">
        <v>22</v>
      </c>
      <c r="B906" s="27" t="s">
        <v>1197</v>
      </c>
      <c r="C906" s="12" t="s">
        <v>1809</v>
      </c>
      <c r="D906" s="13" t="s">
        <v>1810</v>
      </c>
      <c r="E906" s="2">
        <v>216</v>
      </c>
      <c r="F906" s="2">
        <v>18</v>
      </c>
      <c r="G906" s="19">
        <v>0.08</v>
      </c>
      <c r="H906" s="19">
        <v>0.16</v>
      </c>
      <c r="I906" s="7">
        <v>174</v>
      </c>
      <c r="J906" s="7">
        <v>28</v>
      </c>
      <c r="K906" s="16">
        <f>IF(OR(ISBLANK(I906),ISBLANK(J906)),"",(J906/I906))</f>
        <v>0.16091954022988506</v>
      </c>
      <c r="L906" s="17" t="str">
        <f>IF(K906="","",IF(K906&gt;=H906,"Yes","No"))</f>
        <v>Yes</v>
      </c>
      <c r="M906" s="18">
        <f>IF(OR(ISBLANK(I906),ISBLANK(J906)),"",IF(L906="No", "TJ status removed",IF(K906&gt;0.34, K906 *1.15, K906+0.05)))</f>
        <v>0.21091954022988507</v>
      </c>
      <c r="N906" s="11">
        <v>33.69</v>
      </c>
      <c r="O906" s="11">
        <v>338.48</v>
      </c>
      <c r="P906" s="11">
        <v>28.5</v>
      </c>
      <c r="Q906" s="11">
        <v>1186.75</v>
      </c>
      <c r="R906" s="2"/>
    </row>
    <row r="907" spans="1:18" ht="15.75" customHeight="1">
      <c r="A907" s="2">
        <v>40974</v>
      </c>
      <c r="B907" s="27" t="s">
        <v>1197</v>
      </c>
      <c r="C907" s="12" t="s">
        <v>1811</v>
      </c>
      <c r="D907" s="13" t="s">
        <v>1812</v>
      </c>
      <c r="E907" s="2">
        <v>504</v>
      </c>
      <c r="F907" s="2">
        <v>165</v>
      </c>
      <c r="G907" s="19">
        <v>0.33</v>
      </c>
      <c r="H907" s="19">
        <v>0.41</v>
      </c>
      <c r="I907" s="7">
        <v>539</v>
      </c>
      <c r="J907" s="7">
        <v>162</v>
      </c>
      <c r="K907" s="16">
        <f>IF(OR(ISBLANK(I907),ISBLANK(J907)),"",(J907/I907))</f>
        <v>0.30055658627087201</v>
      </c>
      <c r="L907" s="17" t="str">
        <f>IF(K907="","",IF(K907&gt;=H907,"Yes","No"))</f>
        <v>No</v>
      </c>
      <c r="M907" s="18" t="str">
        <f>IF(OR(ISBLANK(I907),ISBLANK(J907)),"",IF(L907="No", "TJ status removed",IF(K907&gt;0.34, K907 *1.15, K907+0.05)))</f>
        <v>TJ status removed</v>
      </c>
      <c r="N907" s="11">
        <v>27.78</v>
      </c>
      <c r="O907" s="11">
        <v>390.75</v>
      </c>
      <c r="P907" s="11">
        <v>27.64</v>
      </c>
      <c r="Q907" s="11">
        <v>1323.1</v>
      </c>
      <c r="R907" s="2"/>
    </row>
    <row r="908" spans="1:18" ht="15.75" customHeight="1">
      <c r="A908" s="2">
        <v>41440</v>
      </c>
      <c r="B908" s="27" t="s">
        <v>1197</v>
      </c>
      <c r="C908" s="12" t="s">
        <v>1813</v>
      </c>
      <c r="D908" s="13" t="s">
        <v>1814</v>
      </c>
      <c r="E908" s="2">
        <v>288</v>
      </c>
      <c r="F908" s="2">
        <v>114</v>
      </c>
      <c r="G908" s="19">
        <v>0.4</v>
      </c>
      <c r="H908" s="19">
        <v>0.46</v>
      </c>
      <c r="I908" s="7">
        <v>174</v>
      </c>
      <c r="J908" s="7">
        <v>79</v>
      </c>
      <c r="K908" s="16">
        <f>IF(OR(ISBLANK(I908),ISBLANK(J908)),"",(J908/I908))</f>
        <v>0.45402298850574713</v>
      </c>
      <c r="L908" s="17" t="str">
        <f>IF(K908="","",IF(K908&gt;=H908,"Yes","No"))</f>
        <v>No</v>
      </c>
      <c r="M908" s="18" t="str">
        <f>IF(OR(ISBLANK(I908),ISBLANK(J908)),"",IF(L908="No", "TJ status removed",IF(K908&gt;0.34, K908 *1.15, K908+0.05)))</f>
        <v>TJ status removed</v>
      </c>
      <c r="N908" s="11">
        <v>31.58</v>
      </c>
      <c r="O908" s="11">
        <v>737.11</v>
      </c>
      <c r="P908" s="11">
        <v>33.54</v>
      </c>
      <c r="Q908" s="11">
        <v>2707.91</v>
      </c>
      <c r="R908" s="2"/>
    </row>
    <row r="909" spans="1:18" ht="15.75" customHeight="1">
      <c r="A909" s="2">
        <v>13691</v>
      </c>
      <c r="B909" s="27" t="s">
        <v>1197</v>
      </c>
      <c r="C909" s="12" t="s">
        <v>1815</v>
      </c>
      <c r="D909" s="13" t="s">
        <v>1816</v>
      </c>
      <c r="E909" s="2">
        <v>33</v>
      </c>
      <c r="F909" s="2">
        <v>15</v>
      </c>
      <c r="G909" s="19">
        <v>0.45</v>
      </c>
      <c r="H909" s="19">
        <v>0.52</v>
      </c>
      <c r="I909" s="7">
        <v>39</v>
      </c>
      <c r="J909" s="7">
        <v>18</v>
      </c>
      <c r="K909" s="16">
        <f>IF(OR(ISBLANK(I909),ISBLANK(J909)),"",(J909/I909))</f>
        <v>0.46153846153846156</v>
      </c>
      <c r="L909" s="17" t="str">
        <f>IF(K909="","",IF(K909&gt;=H909,"Yes","No"))</f>
        <v>No</v>
      </c>
      <c r="M909" s="18" t="str">
        <f>IF(OR(ISBLANK(I909),ISBLANK(J909)),"",IF(L909="No", "TJ status removed",IF(K909&gt;0.34, K909 *1.15, K909+0.05)))</f>
        <v>TJ status removed</v>
      </c>
      <c r="N909" s="11">
        <v>34.520000000000003</v>
      </c>
      <c r="O909" s="11">
        <v>466.9</v>
      </c>
      <c r="P909" s="11">
        <v>34.39</v>
      </c>
      <c r="Q909" s="11">
        <v>1768.89</v>
      </c>
      <c r="R909" s="2"/>
    </row>
    <row r="910" spans="1:18" ht="15.75" customHeight="1">
      <c r="A910" s="2">
        <v>13748</v>
      </c>
      <c r="B910" s="27" t="s">
        <v>1197</v>
      </c>
      <c r="C910" s="12" t="s">
        <v>1817</v>
      </c>
      <c r="D910" s="13" t="s">
        <v>1818</v>
      </c>
      <c r="E910" s="2">
        <v>78</v>
      </c>
      <c r="F910" s="2">
        <v>13</v>
      </c>
      <c r="G910" s="19">
        <v>0.17</v>
      </c>
      <c r="H910" s="19">
        <v>0.22</v>
      </c>
      <c r="I910" s="7">
        <v>121</v>
      </c>
      <c r="J910" s="7">
        <v>29</v>
      </c>
      <c r="K910" s="16">
        <f>IF(OR(ISBLANK(I910),ISBLANK(J910)),"",(J910/I910))</f>
        <v>0.23966942148760331</v>
      </c>
      <c r="L910" s="17" t="str">
        <f>IF(K910="","",IF(K910&gt;=H910,"Yes","No"))</f>
        <v>Yes</v>
      </c>
      <c r="M910" s="18">
        <f>IF(OR(ISBLANK(I910),ISBLANK(J910)),"",IF(L910="No", "TJ status removed",IF(K910&gt;0.34, K910 *1.15, K910+0.05)))</f>
        <v>0.28966942148760333</v>
      </c>
      <c r="N910" s="11">
        <v>13.57</v>
      </c>
      <c r="O910" s="11">
        <v>400.38</v>
      </c>
      <c r="P910" s="11">
        <v>13.07</v>
      </c>
      <c r="Q910" s="11">
        <v>1245.24</v>
      </c>
      <c r="R910" s="2"/>
    </row>
    <row r="911" spans="1:18" ht="15.75" customHeight="1">
      <c r="A911" s="2">
        <v>40822</v>
      </c>
      <c r="B911" s="27" t="s">
        <v>1197</v>
      </c>
      <c r="C911" s="12" t="s">
        <v>1819</v>
      </c>
      <c r="D911" s="13" t="s">
        <v>1820</v>
      </c>
      <c r="E911" s="2">
        <v>131</v>
      </c>
      <c r="F911" s="2">
        <v>32</v>
      </c>
      <c r="G911" s="19">
        <v>0.24</v>
      </c>
      <c r="H911" s="19">
        <v>0.28999999999999998</v>
      </c>
      <c r="I911" s="7">
        <v>124</v>
      </c>
      <c r="J911" s="7">
        <v>19</v>
      </c>
      <c r="K911" s="16">
        <f>IF(OR(ISBLANK(I911),ISBLANK(J911)),"",(J911/I911))</f>
        <v>0.15322580645161291</v>
      </c>
      <c r="L911" s="17" t="str">
        <f>IF(K911="","",IF(K911&gt;=H911,"Yes","No"))</f>
        <v>No</v>
      </c>
      <c r="M911" s="18" t="str">
        <f>IF(OR(ISBLANK(I911),ISBLANK(J911)),"",IF(L911="No", "TJ status removed",IF(K911&gt;0.34, K911 *1.15, K911+0.05)))</f>
        <v>TJ status removed</v>
      </c>
      <c r="N911" s="11">
        <v>9.16</v>
      </c>
      <c r="O911" s="11">
        <v>413.96</v>
      </c>
      <c r="P911" s="11">
        <v>13.05</v>
      </c>
      <c r="Q911" s="11">
        <v>1660.37</v>
      </c>
      <c r="R911" s="2"/>
    </row>
    <row r="912" spans="1:18" ht="15.75" customHeight="1">
      <c r="A912" s="2">
        <v>264</v>
      </c>
      <c r="B912" s="27" t="s">
        <v>1197</v>
      </c>
      <c r="C912" s="12" t="s">
        <v>1821</v>
      </c>
      <c r="D912" s="13" t="s">
        <v>1822</v>
      </c>
      <c r="E912" s="2">
        <v>5</v>
      </c>
      <c r="F912" s="2">
        <v>2</v>
      </c>
      <c r="G912" s="19">
        <v>0.4</v>
      </c>
      <c r="H912" s="19">
        <v>0.46</v>
      </c>
      <c r="I912" s="7">
        <v>7</v>
      </c>
      <c r="J912" s="7">
        <v>3</v>
      </c>
      <c r="K912" s="16">
        <f>IF(OR(ISBLANK(I912),ISBLANK(J912)),"",(J912/I912))</f>
        <v>0.42857142857142855</v>
      </c>
      <c r="L912" s="17" t="str">
        <f>IF(K912="","",IF(K912&gt;=H912,"Yes","No"))</f>
        <v>No</v>
      </c>
      <c r="M912" s="18" t="str">
        <f>IF(OR(ISBLANK(I912),ISBLANK(J912)),"",IF(L912="No", "TJ status removed",IF(K912&gt;0.34, K912 *1.15, K912+0.05)))</f>
        <v>TJ status removed</v>
      </c>
      <c r="N912" s="11">
        <v>4</v>
      </c>
      <c r="O912" s="11">
        <v>196.5</v>
      </c>
      <c r="P912" s="11">
        <v>13.67</v>
      </c>
      <c r="Q912" s="11">
        <v>1344</v>
      </c>
      <c r="R912" s="2"/>
    </row>
    <row r="913" spans="1:18" ht="15.75" customHeight="1">
      <c r="A913" s="2">
        <v>12195</v>
      </c>
      <c r="B913" s="27" t="s">
        <v>1197</v>
      </c>
      <c r="C913" s="12" t="s">
        <v>1823</v>
      </c>
      <c r="D913" s="13" t="s">
        <v>1824</v>
      </c>
      <c r="E913" s="2">
        <v>245</v>
      </c>
      <c r="F913" s="2">
        <v>26</v>
      </c>
      <c r="G913" s="19">
        <v>0.11</v>
      </c>
      <c r="H913" s="19">
        <v>0.16</v>
      </c>
      <c r="I913" s="7">
        <v>183</v>
      </c>
      <c r="J913" s="7">
        <v>13</v>
      </c>
      <c r="K913" s="16">
        <f>IF(OR(ISBLANK(I913),ISBLANK(J913)),"",(J913/I913))</f>
        <v>7.1038251366120214E-2</v>
      </c>
      <c r="L913" s="17" t="str">
        <f>IF(K913="","",IF(K913&gt;=H913,"Yes","No"))</f>
        <v>No</v>
      </c>
      <c r="M913" s="18" t="str">
        <f>IF(OR(ISBLANK(I913),ISBLANK(J913)),"",IF(L913="No", "TJ status removed",IF(K913&gt;0.34, K913 *1.15, K913+0.05)))</f>
        <v>TJ status removed</v>
      </c>
      <c r="N913" s="11">
        <v>5.85</v>
      </c>
      <c r="O913" s="11">
        <v>312.42</v>
      </c>
      <c r="P913" s="11">
        <v>15.92</v>
      </c>
      <c r="Q913" s="11">
        <v>1444.31</v>
      </c>
      <c r="R913" s="2"/>
    </row>
    <row r="914" spans="1:18" ht="15.75" customHeight="1">
      <c r="A914" s="2">
        <v>40806</v>
      </c>
      <c r="B914" s="27" t="s">
        <v>1197</v>
      </c>
      <c r="C914" s="12" t="s">
        <v>1825</v>
      </c>
      <c r="D914" s="13" t="s">
        <v>1826</v>
      </c>
      <c r="E914" s="2">
        <v>502</v>
      </c>
      <c r="F914" s="2">
        <v>148</v>
      </c>
      <c r="G914" s="19">
        <v>0.28999999999999998</v>
      </c>
      <c r="H914" s="19">
        <v>0.4</v>
      </c>
      <c r="I914" s="7">
        <v>433</v>
      </c>
      <c r="J914" s="7">
        <v>137</v>
      </c>
      <c r="K914" s="16">
        <f>IF(OR(ISBLANK(I914),ISBLANK(J914)),"",(J914/I914))</f>
        <v>0.31639722863741337</v>
      </c>
      <c r="L914" s="17" t="str">
        <f>IF(K914="","",IF(K914&gt;=H914,"Yes","No"))</f>
        <v>No</v>
      </c>
      <c r="M914" s="18" t="str">
        <f>IF(OR(ISBLANK(I914),ISBLANK(J914)),"",IF(L914="No", "TJ status removed",IF(K914&gt;0.34, K914 *1.15, K914+0.05)))</f>
        <v>TJ status removed</v>
      </c>
      <c r="N914" s="11">
        <v>17.78</v>
      </c>
      <c r="O914" s="11">
        <v>343.86</v>
      </c>
      <c r="P914" s="11">
        <v>19.100000000000001</v>
      </c>
      <c r="Q914" s="11">
        <v>1150.74</v>
      </c>
      <c r="R914" s="2"/>
    </row>
    <row r="915" spans="1:18" ht="15.75" customHeight="1">
      <c r="A915" s="2">
        <v>40732</v>
      </c>
      <c r="B915" s="27" t="s">
        <v>1197</v>
      </c>
      <c r="C915" s="12" t="s">
        <v>1827</v>
      </c>
      <c r="D915" s="13" t="s">
        <v>1828</v>
      </c>
      <c r="E915" s="2">
        <v>263</v>
      </c>
      <c r="F915" s="2">
        <v>34</v>
      </c>
      <c r="G915" s="19">
        <v>0.13</v>
      </c>
      <c r="H915" s="19">
        <v>0.21</v>
      </c>
      <c r="I915" s="7">
        <v>276</v>
      </c>
      <c r="J915" s="7">
        <v>43</v>
      </c>
      <c r="K915" s="16">
        <f>IF(OR(ISBLANK(I915),ISBLANK(J915)),"",(J915/I915))</f>
        <v>0.15579710144927536</v>
      </c>
      <c r="L915" s="17" t="str">
        <f>IF(K915="","",IF(K915&gt;=H915,"Yes","No"))</f>
        <v>No</v>
      </c>
      <c r="M915" s="18" t="str">
        <f>IF(OR(ISBLANK(I915),ISBLANK(J915)),"",IF(L915="No", "TJ status removed",IF(K915&gt;0.34, K915 *1.15, K915+0.05)))</f>
        <v>TJ status removed</v>
      </c>
      <c r="N915" s="11">
        <v>15.36</v>
      </c>
      <c r="O915" s="11">
        <v>429.64</v>
      </c>
      <c r="P915" s="11">
        <v>17.95</v>
      </c>
      <c r="Q915" s="11">
        <v>1396.26</v>
      </c>
      <c r="R915" s="2"/>
    </row>
    <row r="916" spans="1:18" ht="15.75" customHeight="1">
      <c r="A916" s="2">
        <v>10693</v>
      </c>
      <c r="B916" s="27" t="s">
        <v>1197</v>
      </c>
      <c r="C916" s="12" t="s">
        <v>1829</v>
      </c>
      <c r="D916" s="13" t="s">
        <v>1830</v>
      </c>
      <c r="E916" s="2">
        <v>41</v>
      </c>
      <c r="F916" s="2">
        <v>2</v>
      </c>
      <c r="G916" s="19">
        <v>0.05</v>
      </c>
      <c r="H916" s="19">
        <v>0.16</v>
      </c>
      <c r="I916" s="7">
        <v>33</v>
      </c>
      <c r="J916" s="7">
        <v>6</v>
      </c>
      <c r="K916" s="16">
        <f>IF(OR(ISBLANK(I916),ISBLANK(J916)),"",(J916/I916))</f>
        <v>0.18181818181818182</v>
      </c>
      <c r="L916" s="17" t="str">
        <f>IF(K916="","",IF(K916&gt;=H916,"Yes","No"))</f>
        <v>Yes</v>
      </c>
      <c r="M916" s="18">
        <f>IF(OR(ISBLANK(I916),ISBLANK(J916)),"",IF(L916="No", "TJ status removed",IF(K916&gt;0.34, K916 *1.15, K916+0.05)))</f>
        <v>0.23181818181818181</v>
      </c>
      <c r="N916" s="11">
        <v>16.96</v>
      </c>
      <c r="O916" s="11">
        <v>920.89</v>
      </c>
      <c r="P916" s="11">
        <v>45.67</v>
      </c>
      <c r="Q916" s="11">
        <v>3026.83</v>
      </c>
      <c r="R916" s="2"/>
    </row>
    <row r="917" spans="1:18" ht="15.75" customHeight="1">
      <c r="A917" s="2">
        <v>11255</v>
      </c>
      <c r="B917" s="27" t="s">
        <v>1197</v>
      </c>
      <c r="C917" s="12" t="s">
        <v>1831</v>
      </c>
      <c r="D917" s="13" t="s">
        <v>1832</v>
      </c>
      <c r="E917" s="2">
        <v>18</v>
      </c>
      <c r="F917" s="2">
        <v>7</v>
      </c>
      <c r="G917" s="19">
        <v>0.39</v>
      </c>
      <c r="H917" s="19">
        <v>0.45</v>
      </c>
      <c r="I917" s="7">
        <v>21</v>
      </c>
      <c r="J917" s="7">
        <v>11</v>
      </c>
      <c r="K917" s="16">
        <f>IF(OR(ISBLANK(I917),ISBLANK(J917)),"",(J917/I917))</f>
        <v>0.52380952380952384</v>
      </c>
      <c r="L917" s="17" t="str">
        <f>IF(K917="","",IF(K917&gt;=H917,"Yes","No"))</f>
        <v>Yes</v>
      </c>
      <c r="M917" s="18">
        <f>IF(OR(ISBLANK(I917),ISBLANK(J917)),"",IF(L917="No", "TJ status removed",IF(K917&gt;0.34, K917 *1.15, K917+0.05)))</f>
        <v>0.60238095238095235</v>
      </c>
      <c r="N917" s="11">
        <v>1.8</v>
      </c>
      <c r="O917" s="11">
        <v>297.10000000000002</v>
      </c>
      <c r="P917" s="11">
        <v>11.45</v>
      </c>
      <c r="Q917" s="11">
        <v>1444.55</v>
      </c>
      <c r="R917" s="2"/>
    </row>
    <row r="918" spans="1:18" ht="15.75" customHeight="1">
      <c r="A918" s="2">
        <v>707</v>
      </c>
      <c r="B918" s="27" t="s">
        <v>1197</v>
      </c>
      <c r="C918" s="12" t="s">
        <v>1833</v>
      </c>
      <c r="D918" s="13" t="s">
        <v>1834</v>
      </c>
      <c r="E918" s="2">
        <v>252</v>
      </c>
      <c r="F918" s="2">
        <v>15</v>
      </c>
      <c r="G918" s="19">
        <v>0.06</v>
      </c>
      <c r="H918" s="19">
        <v>0.14000000000000001</v>
      </c>
      <c r="I918" s="7">
        <v>327</v>
      </c>
      <c r="J918" s="7">
        <v>27</v>
      </c>
      <c r="K918" s="16">
        <f>IF(OR(ISBLANK(I918),ISBLANK(J918)),"",(J918/I918))</f>
        <v>8.2568807339449546E-2</v>
      </c>
      <c r="L918" s="17" t="str">
        <f>IF(K918="","",IF(K918&gt;=H918,"Yes","No"))</f>
        <v>No</v>
      </c>
      <c r="M918" s="18" t="str">
        <f>IF(OR(ISBLANK(I918),ISBLANK(J918)),"",IF(L918="No", "TJ status removed",IF(K918&gt;0.34, K918 *1.15, K918+0.05)))</f>
        <v>TJ status removed</v>
      </c>
      <c r="N918" s="11">
        <v>39.51</v>
      </c>
      <c r="O918" s="11">
        <v>413.13</v>
      </c>
      <c r="P918" s="11">
        <v>22.37</v>
      </c>
      <c r="Q918" s="11">
        <v>1112.67</v>
      </c>
      <c r="R918" s="2"/>
    </row>
    <row r="919" spans="1:18" ht="15.75" customHeight="1">
      <c r="A919" s="2">
        <v>10896</v>
      </c>
      <c r="B919" s="27" t="s">
        <v>1197</v>
      </c>
      <c r="C919" s="12" t="s">
        <v>1835</v>
      </c>
      <c r="D919" s="13" t="s">
        <v>1836</v>
      </c>
      <c r="E919" s="2">
        <v>31</v>
      </c>
      <c r="F919" s="2">
        <v>14</v>
      </c>
      <c r="G919" s="19">
        <v>0.45</v>
      </c>
      <c r="H919" s="19">
        <v>0.61</v>
      </c>
      <c r="I919" s="7">
        <v>25</v>
      </c>
      <c r="J919" s="7">
        <v>13</v>
      </c>
      <c r="K919" s="16">
        <f>IF(OR(ISBLANK(I919),ISBLANK(J919)),"",(J919/I919))</f>
        <v>0.52</v>
      </c>
      <c r="L919" s="17" t="str">
        <f>IF(K919="","",IF(K919&gt;=H919,"Yes","No"))</f>
        <v>No</v>
      </c>
      <c r="M919" s="18" t="str">
        <f>IF(OR(ISBLANK(I919),ISBLANK(J919)),"",IF(L919="No", "TJ status removed",IF(K919&gt;0.34, K919 *1.15, K919+0.05)))</f>
        <v>TJ status removed</v>
      </c>
      <c r="N919" s="11">
        <v>45.92</v>
      </c>
      <c r="O919" s="11">
        <v>1265.5</v>
      </c>
      <c r="P919" s="11">
        <v>23.69</v>
      </c>
      <c r="Q919" s="11">
        <v>1614.92</v>
      </c>
      <c r="R919" s="2"/>
    </row>
    <row r="920" spans="1:18" ht="15.75" customHeight="1">
      <c r="A920" s="2">
        <v>10238</v>
      </c>
      <c r="B920" s="27" t="s">
        <v>1197</v>
      </c>
      <c r="C920" s="12" t="s">
        <v>1837</v>
      </c>
      <c r="D920" s="13" t="s">
        <v>1838</v>
      </c>
      <c r="E920" s="2">
        <v>165</v>
      </c>
      <c r="F920" s="2">
        <v>26</v>
      </c>
      <c r="G920" s="19">
        <v>0.16</v>
      </c>
      <c r="H920" s="19">
        <v>0.27</v>
      </c>
      <c r="I920" s="7">
        <v>130</v>
      </c>
      <c r="J920" s="7">
        <v>22</v>
      </c>
      <c r="K920" s="16">
        <f>IF(OR(ISBLANK(I920),ISBLANK(J920)),"",(J920/I920))</f>
        <v>0.16923076923076924</v>
      </c>
      <c r="L920" s="17" t="str">
        <f>IF(K920="","",IF(K920&gt;=H920,"Yes","No"))</f>
        <v>No</v>
      </c>
      <c r="M920" s="18" t="str">
        <f>IF(OR(ISBLANK(I920),ISBLANK(J920)),"",IF(L920="No", "TJ status removed",IF(K920&gt;0.34, K920 *1.15, K920+0.05)))</f>
        <v>TJ status removed</v>
      </c>
      <c r="N920" s="11">
        <v>30.23</v>
      </c>
      <c r="O920" s="11">
        <v>428.23</v>
      </c>
      <c r="P920" s="11">
        <v>12.73</v>
      </c>
      <c r="Q920" s="11">
        <v>1323.68</v>
      </c>
      <c r="R920" s="2"/>
    </row>
    <row r="921" spans="1:18" ht="15.75" customHeight="1">
      <c r="A921" s="2">
        <v>13187</v>
      </c>
      <c r="B921" s="27" t="s">
        <v>1197</v>
      </c>
      <c r="C921" s="12" t="s">
        <v>1839</v>
      </c>
      <c r="D921" s="13" t="s">
        <v>1840</v>
      </c>
      <c r="E921" s="2">
        <v>86</v>
      </c>
      <c r="F921" s="2">
        <v>14</v>
      </c>
      <c r="G921" s="19">
        <v>0.16</v>
      </c>
      <c r="H921" s="19">
        <v>0.21</v>
      </c>
      <c r="I921" s="7">
        <v>149</v>
      </c>
      <c r="J921" s="7">
        <v>16</v>
      </c>
      <c r="K921" s="16">
        <f>IF(OR(ISBLANK(I921),ISBLANK(J921)),"",(J921/I921))</f>
        <v>0.10738255033557047</v>
      </c>
      <c r="L921" s="17" t="str">
        <f>IF(K921="","",IF(K921&gt;=H921,"Yes","No"))</f>
        <v>No</v>
      </c>
      <c r="M921" s="18" t="str">
        <f>IF(OR(ISBLANK(I921),ISBLANK(J921)),"",IF(L921="No", "TJ status removed",IF(K921&gt;0.34, K921 *1.15, K921+0.05)))</f>
        <v>TJ status removed</v>
      </c>
      <c r="N921" s="11">
        <v>33.71</v>
      </c>
      <c r="O921" s="11">
        <v>309.14</v>
      </c>
      <c r="P921" s="11">
        <v>8.81</v>
      </c>
      <c r="Q921" s="11">
        <v>1291.8800000000001</v>
      </c>
      <c r="R921" s="2"/>
    </row>
    <row r="922" spans="1:18" ht="15.75" customHeight="1">
      <c r="A922" s="2">
        <v>11126</v>
      </c>
      <c r="B922" s="27" t="s">
        <v>1197</v>
      </c>
      <c r="C922" s="12" t="s">
        <v>1841</v>
      </c>
      <c r="D922" s="13" t="s">
        <v>1842</v>
      </c>
      <c r="E922" s="2">
        <v>46</v>
      </c>
      <c r="F922" s="2">
        <v>13</v>
      </c>
      <c r="G922" s="19">
        <v>0.28000000000000003</v>
      </c>
      <c r="H922" s="19">
        <v>0.34</v>
      </c>
      <c r="I922" s="7">
        <v>40</v>
      </c>
      <c r="J922" s="7">
        <v>15</v>
      </c>
      <c r="K922" s="16">
        <f>IF(OR(ISBLANK(I922),ISBLANK(J922)),"",(J922/I922))</f>
        <v>0.375</v>
      </c>
      <c r="L922" s="17" t="str">
        <f>IF(K922="","",IF(K922&gt;=H922,"Yes","No"))</f>
        <v>Yes</v>
      </c>
      <c r="M922" s="18">
        <f>IF(OR(ISBLANK(I922),ISBLANK(J922)),"",IF(L922="No", "TJ status removed",IF(K922&gt;0.34, K922 *1.15, K922+0.05)))</f>
        <v>0.43124999999999997</v>
      </c>
      <c r="N922" s="11">
        <v>10.119999999999999</v>
      </c>
      <c r="O922" s="11">
        <v>354.68</v>
      </c>
      <c r="P922" s="11">
        <v>10.47</v>
      </c>
      <c r="Q922" s="11">
        <v>1281.67</v>
      </c>
      <c r="R922" s="2"/>
    </row>
    <row r="923" spans="1:18" ht="15.75" customHeight="1">
      <c r="A923" s="2">
        <v>10903</v>
      </c>
      <c r="B923" s="27" t="s">
        <v>1197</v>
      </c>
      <c r="C923" s="12" t="s">
        <v>1843</v>
      </c>
      <c r="D923" s="13" t="s">
        <v>1844</v>
      </c>
      <c r="E923" s="2">
        <v>84</v>
      </c>
      <c r="F923" s="2">
        <v>25</v>
      </c>
      <c r="G923" s="19">
        <v>0.3</v>
      </c>
      <c r="H923" s="19">
        <v>0.35</v>
      </c>
      <c r="I923" s="7">
        <v>56</v>
      </c>
      <c r="J923" s="7">
        <v>23</v>
      </c>
      <c r="K923" s="16">
        <f>IF(OR(ISBLANK(I923),ISBLANK(J923)),"",(J923/I923))</f>
        <v>0.4107142857142857</v>
      </c>
      <c r="L923" s="17" t="str">
        <f>IF(K923="","",IF(K923&gt;=H923,"Yes","No"))</f>
        <v>Yes</v>
      </c>
      <c r="M923" s="18">
        <f>IF(OR(ISBLANK(I923),ISBLANK(J923)),"",IF(L923="No", "TJ status removed",IF(K923&gt;0.34, K923 *1.15, K923+0.05)))</f>
        <v>0.4723214285714285</v>
      </c>
      <c r="N923" s="11">
        <v>18.149999999999999</v>
      </c>
      <c r="O923" s="11">
        <v>662.15</v>
      </c>
      <c r="P923" s="11">
        <v>27.83</v>
      </c>
      <c r="Q923" s="11">
        <v>1674.65</v>
      </c>
      <c r="R923" s="2"/>
    </row>
    <row r="924" spans="1:18" ht="15.75" customHeight="1">
      <c r="A924" s="2">
        <v>11262</v>
      </c>
      <c r="B924" s="27" t="s">
        <v>1197</v>
      </c>
      <c r="C924" s="12" t="s">
        <v>1845</v>
      </c>
      <c r="D924" s="13" t="s">
        <v>1846</v>
      </c>
      <c r="E924" s="2">
        <v>38</v>
      </c>
      <c r="F924" s="2">
        <v>13</v>
      </c>
      <c r="G924" s="19">
        <v>0.34</v>
      </c>
      <c r="H924" s="19">
        <v>0.39</v>
      </c>
      <c r="I924" s="7">
        <v>41</v>
      </c>
      <c r="J924" s="7">
        <v>7</v>
      </c>
      <c r="K924" s="16">
        <f>IF(OR(ISBLANK(I924),ISBLANK(J924)),"",(J924/I924))</f>
        <v>0.17073170731707318</v>
      </c>
      <c r="L924" s="17" t="str">
        <f>IF(K924="","",IF(K924&gt;=H924,"Yes","No"))</f>
        <v>No</v>
      </c>
      <c r="M924" s="18" t="str">
        <f>IF(OR(ISBLANK(I924),ISBLANK(J924)),"",IF(L924="No", "TJ status removed",IF(K924&gt;0.34, K924 *1.15, K924+0.05)))</f>
        <v>TJ status removed</v>
      </c>
      <c r="N924" s="11">
        <v>7.24</v>
      </c>
      <c r="O924" s="11">
        <v>89.26</v>
      </c>
      <c r="P924" s="11">
        <v>3.71</v>
      </c>
      <c r="Q924" s="11">
        <v>741.14</v>
      </c>
      <c r="R924" s="2"/>
    </row>
    <row r="925" spans="1:18" ht="15.75" customHeight="1">
      <c r="A925" s="2">
        <v>13278</v>
      </c>
      <c r="B925" s="27" t="s">
        <v>1197</v>
      </c>
      <c r="C925" s="12" t="s">
        <v>1847</v>
      </c>
      <c r="D925" s="13" t="s">
        <v>1848</v>
      </c>
      <c r="E925" s="2">
        <v>126</v>
      </c>
      <c r="F925" s="2">
        <v>7</v>
      </c>
      <c r="G925" s="19">
        <v>0.06</v>
      </c>
      <c r="H925" s="19">
        <v>0.32</v>
      </c>
      <c r="I925" s="7">
        <v>108</v>
      </c>
      <c r="J925" s="7">
        <v>9</v>
      </c>
      <c r="K925" s="16">
        <f>IF(OR(ISBLANK(I925),ISBLANK(J925)),"",(J925/I925))</f>
        <v>8.3333333333333329E-2</v>
      </c>
      <c r="L925" s="17" t="str">
        <f>IF(K925="","",IF(K925&gt;=H925,"Yes","No"))</f>
        <v>No</v>
      </c>
      <c r="M925" s="18" t="str">
        <f>IF(OR(ISBLANK(I925),ISBLANK(J925)),"",IF(L925="No", "TJ status removed",IF(K925&gt;0.34, K925 *1.15, K925+0.05)))</f>
        <v>TJ status removed</v>
      </c>
      <c r="N925" s="11">
        <v>28.06</v>
      </c>
      <c r="O925" s="11">
        <v>283.47000000000003</v>
      </c>
      <c r="P925" s="11">
        <v>16.89</v>
      </c>
      <c r="Q925" s="11">
        <v>1388.11</v>
      </c>
      <c r="R925" s="2"/>
    </row>
    <row r="926" spans="1:18" ht="15.75" customHeight="1">
      <c r="A926" s="2">
        <v>12546</v>
      </c>
      <c r="B926" s="27" t="s">
        <v>1197</v>
      </c>
      <c r="C926" s="12" t="s">
        <v>1849</v>
      </c>
      <c r="D926" s="13" t="s">
        <v>1850</v>
      </c>
      <c r="E926" s="2">
        <v>334</v>
      </c>
      <c r="F926" s="2">
        <v>113</v>
      </c>
      <c r="G926" s="19">
        <v>0.34</v>
      </c>
      <c r="H926" s="19">
        <v>0.39</v>
      </c>
      <c r="I926" s="7">
        <v>329</v>
      </c>
      <c r="J926" s="7">
        <v>117</v>
      </c>
      <c r="K926" s="16">
        <f>IF(OR(ISBLANK(I926),ISBLANK(J926)),"",(J926/I926))</f>
        <v>0.35562310030395139</v>
      </c>
      <c r="L926" s="17" t="str">
        <f>IF(K926="","",IF(K926&gt;=H926,"Yes","No"))</f>
        <v>No</v>
      </c>
      <c r="M926" s="18" t="str">
        <f>IF(OR(ISBLANK(I926),ISBLANK(J926)),"",IF(L926="No", "TJ status removed",IF(K926&gt;0.34, K926 *1.15, K926+0.05)))</f>
        <v>TJ status removed</v>
      </c>
      <c r="N926" s="11">
        <v>15.15</v>
      </c>
      <c r="O926" s="11">
        <v>240</v>
      </c>
      <c r="P926" s="11">
        <v>18.52</v>
      </c>
      <c r="Q926" s="11">
        <v>821.48</v>
      </c>
      <c r="R926" s="2"/>
    </row>
    <row r="927" spans="1:18" ht="15.75" customHeight="1">
      <c r="A927" s="2">
        <v>11162</v>
      </c>
      <c r="B927" s="27" t="s">
        <v>1197</v>
      </c>
      <c r="C927" s="12" t="s">
        <v>1851</v>
      </c>
      <c r="D927" s="13" t="s">
        <v>1852</v>
      </c>
      <c r="E927" s="2">
        <v>33</v>
      </c>
      <c r="F927" s="2">
        <v>2</v>
      </c>
      <c r="G927" s="19">
        <v>0.06</v>
      </c>
      <c r="H927" s="19">
        <v>0.11</v>
      </c>
      <c r="I927" s="7">
        <v>48</v>
      </c>
      <c r="J927" s="7">
        <v>3</v>
      </c>
      <c r="K927" s="16">
        <f>IF(OR(ISBLANK(I927),ISBLANK(J927)),"",(J927/I927))</f>
        <v>6.25E-2</v>
      </c>
      <c r="L927" s="17" t="str">
        <f>IF(K927="","",IF(K927&gt;=H927,"Yes","No"))</f>
        <v>No</v>
      </c>
      <c r="M927" s="18" t="str">
        <f>IF(OR(ISBLANK(I927),ISBLANK(J927)),"",IF(L927="No", "TJ status removed",IF(K927&gt;0.34, K927 *1.15, K927+0.05)))</f>
        <v>TJ status removed</v>
      </c>
      <c r="N927" s="11">
        <v>2.84</v>
      </c>
      <c r="O927" s="11">
        <v>176.07</v>
      </c>
      <c r="P927" s="11">
        <v>0</v>
      </c>
      <c r="Q927" s="11">
        <v>684.67</v>
      </c>
      <c r="R927" s="2"/>
    </row>
    <row r="928" spans="1:18" ht="15.75" customHeight="1">
      <c r="A928" s="2">
        <v>12063</v>
      </c>
      <c r="B928" s="27" t="s">
        <v>1197</v>
      </c>
      <c r="C928" s="12" t="s">
        <v>1853</v>
      </c>
      <c r="D928" s="13" t="s">
        <v>1854</v>
      </c>
      <c r="E928" s="2">
        <v>31</v>
      </c>
      <c r="F928" s="2">
        <v>5</v>
      </c>
      <c r="G928" s="19">
        <v>0.16</v>
      </c>
      <c r="H928" s="19">
        <v>0.27</v>
      </c>
      <c r="I928" s="7">
        <v>36</v>
      </c>
      <c r="J928" s="7">
        <v>4</v>
      </c>
      <c r="K928" s="16">
        <f>IF(OR(ISBLANK(I928),ISBLANK(J928)),"",(J928/I928))</f>
        <v>0.1111111111111111</v>
      </c>
      <c r="L928" s="17" t="str">
        <f>IF(K928="","",IF(K928&gt;=H928,"Yes","No"))</f>
        <v>No</v>
      </c>
      <c r="M928" s="18" t="str">
        <f>IF(OR(ISBLANK(I928),ISBLANK(J928)),"",IF(L928="No", "TJ status removed",IF(K928&gt;0.34, K928 *1.15, K928+0.05)))</f>
        <v>TJ status removed</v>
      </c>
      <c r="N928" s="11">
        <v>9.66</v>
      </c>
      <c r="O928" s="11">
        <v>166.91</v>
      </c>
      <c r="P928" s="11">
        <v>7.75</v>
      </c>
      <c r="Q928" s="11">
        <v>1023.5</v>
      </c>
      <c r="R928" s="2"/>
    </row>
    <row r="929" spans="1:18" ht="15.75" customHeight="1">
      <c r="A929" s="2">
        <v>10780</v>
      </c>
      <c r="B929" s="27" t="s">
        <v>1197</v>
      </c>
      <c r="C929" s="12" t="s">
        <v>1855</v>
      </c>
      <c r="D929" s="13" t="s">
        <v>1856</v>
      </c>
      <c r="E929" s="2">
        <v>129</v>
      </c>
      <c r="F929" s="2">
        <v>21</v>
      </c>
      <c r="G929" s="19">
        <v>0.16</v>
      </c>
      <c r="H929" s="19">
        <v>0.21</v>
      </c>
      <c r="I929" s="7">
        <v>116</v>
      </c>
      <c r="J929" s="7">
        <v>29</v>
      </c>
      <c r="K929" s="16">
        <f>IF(OR(ISBLANK(I929),ISBLANK(J929)),"",(J929/I929))</f>
        <v>0.25</v>
      </c>
      <c r="L929" s="17" t="str">
        <f>IF(K929="","",IF(K929&gt;=H929,"Yes","No"))</f>
        <v>Yes</v>
      </c>
      <c r="M929" s="18">
        <f>IF(OR(ISBLANK(I929),ISBLANK(J929)),"",IF(L929="No", "TJ status removed",IF(K929&gt;0.34, K929 *1.15, K929+0.05)))</f>
        <v>0.3</v>
      </c>
      <c r="N929" s="11">
        <v>8.61</v>
      </c>
      <c r="O929" s="11">
        <v>578.66</v>
      </c>
      <c r="P929" s="11">
        <v>11.59</v>
      </c>
      <c r="Q929" s="11">
        <v>1570.66</v>
      </c>
      <c r="R929" s="2"/>
    </row>
    <row r="930" spans="1:18" ht="15.75" customHeight="1">
      <c r="A930" s="2">
        <v>13364</v>
      </c>
      <c r="B930" s="27" t="s">
        <v>1197</v>
      </c>
      <c r="C930" s="12" t="s">
        <v>1857</v>
      </c>
      <c r="D930" s="13" t="s">
        <v>1858</v>
      </c>
      <c r="E930" s="2">
        <v>108</v>
      </c>
      <c r="F930" s="2">
        <v>2</v>
      </c>
      <c r="G930" s="19">
        <v>0.02</v>
      </c>
      <c r="H930" s="19">
        <v>0.12</v>
      </c>
      <c r="I930" s="7">
        <v>114</v>
      </c>
      <c r="J930" s="7">
        <v>1</v>
      </c>
      <c r="K930" s="16">
        <f>IF(OR(ISBLANK(I930),ISBLANK(J930)),"",(J930/I930))</f>
        <v>8.771929824561403E-3</v>
      </c>
      <c r="L930" s="17" t="str">
        <f>IF(K930="","",IF(K930&gt;=H930,"Yes","No"))</f>
        <v>No</v>
      </c>
      <c r="M930" s="18" t="str">
        <f>IF(OR(ISBLANK(I930),ISBLANK(J930)),"",IF(L930="No", "TJ status removed",IF(K930&gt;0.34, K930 *1.15, K930+0.05)))</f>
        <v>TJ status removed</v>
      </c>
      <c r="N930" s="11">
        <v>0</v>
      </c>
      <c r="O930" s="11">
        <v>113.85</v>
      </c>
      <c r="P930" s="11">
        <v>0</v>
      </c>
      <c r="Q930" s="11">
        <v>826</v>
      </c>
      <c r="R930" s="2"/>
    </row>
    <row r="931" spans="1:18" ht="15.75" customHeight="1">
      <c r="A931" s="2">
        <v>12187</v>
      </c>
      <c r="B931" s="27" t="s">
        <v>1197</v>
      </c>
      <c r="C931" s="12" t="s">
        <v>1859</v>
      </c>
      <c r="D931" s="13" t="s">
        <v>1860</v>
      </c>
      <c r="E931" s="2">
        <v>35</v>
      </c>
      <c r="F931" s="2">
        <v>2</v>
      </c>
      <c r="G931" s="19">
        <v>0.06</v>
      </c>
      <c r="H931" s="19">
        <v>0.18</v>
      </c>
      <c r="I931" s="7">
        <v>24</v>
      </c>
      <c r="J931" s="7">
        <v>6</v>
      </c>
      <c r="K931" s="16">
        <f>IF(OR(ISBLANK(I931),ISBLANK(J931)),"",(J931/I931))</f>
        <v>0.25</v>
      </c>
      <c r="L931" s="17" t="str">
        <f>IF(K931="","",IF(K931&gt;=H931,"Yes","No"))</f>
        <v>Yes</v>
      </c>
      <c r="M931" s="18">
        <f>IF(OR(ISBLANK(I931),ISBLANK(J931)),"",IF(L931="No", "TJ status removed",IF(K931&gt;0.34, K931 *1.15, K931+0.05)))</f>
        <v>0.3</v>
      </c>
      <c r="N931" s="11">
        <v>5.56</v>
      </c>
      <c r="O931" s="11">
        <v>567.94000000000005</v>
      </c>
      <c r="P931" s="11">
        <v>19</v>
      </c>
      <c r="Q931" s="11">
        <v>963.5</v>
      </c>
      <c r="R931" s="2"/>
    </row>
    <row r="932" spans="1:18" ht="15.75" customHeight="1">
      <c r="A932" s="2">
        <v>10485</v>
      </c>
      <c r="B932" s="27" t="s">
        <v>1197</v>
      </c>
      <c r="C932" s="12" t="s">
        <v>1861</v>
      </c>
      <c r="D932" s="13" t="s">
        <v>1862</v>
      </c>
      <c r="E932" s="2">
        <v>35</v>
      </c>
      <c r="F932" s="2">
        <v>14</v>
      </c>
      <c r="G932" s="19">
        <v>0.4</v>
      </c>
      <c r="H932" s="19">
        <v>0.46</v>
      </c>
      <c r="I932" s="7">
        <v>53</v>
      </c>
      <c r="J932" s="7">
        <v>18</v>
      </c>
      <c r="K932" s="16">
        <f>IF(OR(ISBLANK(I932),ISBLANK(J932)),"",(J932/I932))</f>
        <v>0.33962264150943394</v>
      </c>
      <c r="L932" s="17" t="str">
        <f>IF(K932="","",IF(K932&gt;=H932,"Yes","No"))</f>
        <v>No</v>
      </c>
      <c r="M932" s="18" t="str">
        <f>IF(OR(ISBLANK(I932),ISBLANK(J932)),"",IF(L932="No", "TJ status removed",IF(K932&gt;0.34, K932 *1.15, K932+0.05)))</f>
        <v>TJ status removed</v>
      </c>
      <c r="N932" s="11">
        <v>31.91</v>
      </c>
      <c r="O932" s="11">
        <v>1094.6600000000001</v>
      </c>
      <c r="P932" s="11">
        <v>39.5</v>
      </c>
      <c r="Q932" s="11">
        <v>1546</v>
      </c>
      <c r="R932" s="2"/>
    </row>
    <row r="933" spans="1:18" ht="15.75" customHeight="1">
      <c r="A933" s="2">
        <v>26</v>
      </c>
      <c r="B933" s="27" t="s">
        <v>1197</v>
      </c>
      <c r="C933" s="12" t="s">
        <v>1863</v>
      </c>
      <c r="D933" s="13" t="s">
        <v>1864</v>
      </c>
      <c r="E933" s="2">
        <v>27</v>
      </c>
      <c r="F933" s="2">
        <v>5</v>
      </c>
      <c r="G933" s="19">
        <v>0.19</v>
      </c>
      <c r="H933" s="19">
        <v>0.24</v>
      </c>
      <c r="I933" s="7">
        <v>22</v>
      </c>
      <c r="J933" s="7">
        <v>4</v>
      </c>
      <c r="K933" s="16">
        <f>IF(OR(ISBLANK(I933),ISBLANK(J933)),"",(J933/I933))</f>
        <v>0.18181818181818182</v>
      </c>
      <c r="L933" s="17" t="str">
        <f>IF(K933="","",IF(K933&gt;=H933,"Yes","No"))</f>
        <v>No</v>
      </c>
      <c r="M933" s="18" t="str">
        <f>IF(OR(ISBLANK(I933),ISBLANK(J933)),"",IF(L933="No", "TJ status removed",IF(K933&gt;0.34, K933 *1.15, K933+0.05)))</f>
        <v>TJ status removed</v>
      </c>
      <c r="N933" s="11">
        <v>0</v>
      </c>
      <c r="O933" s="11">
        <v>58.56</v>
      </c>
      <c r="P933" s="11">
        <v>0</v>
      </c>
      <c r="Q933" s="11">
        <v>728</v>
      </c>
      <c r="R933" s="2"/>
    </row>
    <row r="934" spans="1:18" ht="15.75" customHeight="1">
      <c r="A934" s="2">
        <v>12518</v>
      </c>
      <c r="B934" s="27" t="s">
        <v>1197</v>
      </c>
      <c r="C934" s="12" t="s">
        <v>1865</v>
      </c>
      <c r="D934" s="13" t="s">
        <v>1866</v>
      </c>
      <c r="E934" s="2">
        <v>123</v>
      </c>
      <c r="F934" s="2">
        <v>26</v>
      </c>
      <c r="G934" s="19">
        <v>0.21</v>
      </c>
      <c r="H934" s="19">
        <v>0.26</v>
      </c>
      <c r="I934" s="7">
        <v>126</v>
      </c>
      <c r="J934" s="7">
        <v>18</v>
      </c>
      <c r="K934" s="16">
        <f>IF(OR(ISBLANK(I934),ISBLANK(J934)),"",(J934/I934))</f>
        <v>0.14285714285714285</v>
      </c>
      <c r="L934" s="17" t="str">
        <f>IF(K934="","",IF(K934&gt;=H934,"Yes","No"))</f>
        <v>No</v>
      </c>
      <c r="M934" s="18" t="str">
        <f>IF(OR(ISBLANK(I934),ISBLANK(J934)),"",IF(L934="No", "TJ status removed",IF(K934&gt;0.34, K934 *1.15, K934+0.05)))</f>
        <v>TJ status removed</v>
      </c>
      <c r="N934" s="11">
        <v>3.52</v>
      </c>
      <c r="O934" s="11">
        <v>143.06</v>
      </c>
      <c r="P934" s="11">
        <v>8.33</v>
      </c>
      <c r="Q934" s="11">
        <v>778.5</v>
      </c>
      <c r="R934" s="2"/>
    </row>
    <row r="935" spans="1:18" ht="15.75" customHeight="1">
      <c r="A935" s="2">
        <v>12667</v>
      </c>
      <c r="B935" s="27" t="s">
        <v>1197</v>
      </c>
      <c r="C935" s="12" t="s">
        <v>1867</v>
      </c>
      <c r="D935" s="13" t="s">
        <v>1868</v>
      </c>
      <c r="E935" s="2">
        <v>345</v>
      </c>
      <c r="F935" s="2">
        <v>12</v>
      </c>
      <c r="G935" s="19">
        <v>0.03</v>
      </c>
      <c r="H935" s="19">
        <v>0.11</v>
      </c>
      <c r="I935" s="7">
        <v>415</v>
      </c>
      <c r="J935" s="7">
        <v>16</v>
      </c>
      <c r="K935" s="16">
        <f>IF(OR(ISBLANK(I935),ISBLANK(J935)),"",(J935/I935))</f>
        <v>3.8554216867469883E-2</v>
      </c>
      <c r="L935" s="17" t="str">
        <f>IF(K935="","",IF(K935&gt;=H935,"Yes","No"))</f>
        <v>No</v>
      </c>
      <c r="M935" s="18" t="str">
        <f>IF(OR(ISBLANK(I935),ISBLANK(J935)),"",IF(L935="No", "TJ status removed",IF(K935&gt;0.34, K935 *1.15, K935+0.05)))</f>
        <v>TJ status removed</v>
      </c>
      <c r="N935" s="11">
        <v>20.52</v>
      </c>
      <c r="O935" s="11">
        <v>205.92</v>
      </c>
      <c r="P935" s="11">
        <v>19.559999999999999</v>
      </c>
      <c r="Q935" s="11">
        <v>801.94</v>
      </c>
      <c r="R935" s="2"/>
    </row>
    <row r="936" spans="1:18" ht="15.75" customHeight="1">
      <c r="A936" s="2">
        <v>40870</v>
      </c>
      <c r="B936" s="27" t="s">
        <v>1197</v>
      </c>
      <c r="C936" s="12" t="s">
        <v>1869</v>
      </c>
      <c r="D936" s="13" t="s">
        <v>1870</v>
      </c>
      <c r="E936" s="2">
        <v>30</v>
      </c>
      <c r="F936" s="2">
        <v>5</v>
      </c>
      <c r="G936" s="19">
        <v>0.17</v>
      </c>
      <c r="H936" s="19">
        <v>0.32</v>
      </c>
      <c r="I936" s="7">
        <v>18</v>
      </c>
      <c r="J936" s="7">
        <v>3</v>
      </c>
      <c r="K936" s="16">
        <f>IF(OR(ISBLANK(I936),ISBLANK(J936)),"",(J936/I936))</f>
        <v>0.16666666666666666</v>
      </c>
      <c r="L936" s="17" t="str">
        <f>IF(K936="","",IF(K936&gt;=H936,"Yes","No"))</f>
        <v>No</v>
      </c>
      <c r="M936" s="18" t="str">
        <f>IF(OR(ISBLANK(I936),ISBLANK(J936)),"",IF(L936="No", "TJ status removed",IF(K936&gt;0.34, K936 *1.15, K936+0.05)))</f>
        <v>TJ status removed</v>
      </c>
      <c r="N936" s="11">
        <v>6.87</v>
      </c>
      <c r="O936" s="11">
        <v>652.66999999999996</v>
      </c>
      <c r="P936" s="11">
        <v>28.67</v>
      </c>
      <c r="Q936" s="11">
        <v>2780</v>
      </c>
      <c r="R936" s="2"/>
    </row>
    <row r="937" spans="1:18" ht="15.75" customHeight="1">
      <c r="A937" s="2">
        <v>11657</v>
      </c>
      <c r="B937" s="27" t="s">
        <v>1197</v>
      </c>
      <c r="C937" s="12" t="s">
        <v>1871</v>
      </c>
      <c r="D937" s="13" t="s">
        <v>1872</v>
      </c>
      <c r="E937" s="14">
        <v>22</v>
      </c>
      <c r="F937" s="13">
        <v>14</v>
      </c>
      <c r="G937" s="15">
        <v>0.64</v>
      </c>
      <c r="H937" s="15">
        <v>0.74</v>
      </c>
      <c r="I937" s="7">
        <v>38</v>
      </c>
      <c r="J937" s="7">
        <v>24</v>
      </c>
      <c r="K937" s="16">
        <f>IF(OR(ISBLANK(I937),ISBLANK(J937)),"",(J937/I937))</f>
        <v>0.63157894736842102</v>
      </c>
      <c r="L937" s="17" t="str">
        <f>IF(K937="","",IF(K937&gt;=H937,"Yes","No"))</f>
        <v>No</v>
      </c>
      <c r="M937" s="18" t="str">
        <f>IF(OR(ISBLANK(I937),ISBLANK(J937)),"",IF(L937="No", "TJ status removed",IF(K937&gt;0.34, K937 *1.15, K937+0.05)))</f>
        <v>TJ status removed</v>
      </c>
      <c r="N937" s="11">
        <v>0</v>
      </c>
      <c r="O937" s="11">
        <v>192.79</v>
      </c>
      <c r="P937" s="11">
        <v>0</v>
      </c>
      <c r="Q937" s="11">
        <v>1312.54</v>
      </c>
      <c r="R937" s="2"/>
    </row>
    <row r="938" spans="1:18" ht="15.75" customHeight="1">
      <c r="A938" s="2">
        <v>42974</v>
      </c>
      <c r="B938" s="27" t="s">
        <v>1197</v>
      </c>
      <c r="C938" s="12" t="s">
        <v>1873</v>
      </c>
      <c r="D938" s="13" t="s">
        <v>1874</v>
      </c>
      <c r="E938" s="2">
        <v>15</v>
      </c>
      <c r="F938" s="2">
        <v>5</v>
      </c>
      <c r="G938" s="19">
        <v>0.33</v>
      </c>
      <c r="H938" s="19">
        <v>0.38</v>
      </c>
      <c r="I938" s="7">
        <v>17</v>
      </c>
      <c r="J938" s="7">
        <v>6</v>
      </c>
      <c r="K938" s="16">
        <f>IF(OR(ISBLANK(I938),ISBLANK(J938)),"",(J938/I938))</f>
        <v>0.35294117647058826</v>
      </c>
      <c r="L938" s="17" t="str">
        <f>IF(K938="","",IF(K938&gt;=H938,"Yes","No"))</f>
        <v>No</v>
      </c>
      <c r="M938" s="18" t="str">
        <f>IF(OR(ISBLANK(I938),ISBLANK(J938)),"",IF(L938="No", "TJ status removed",IF(K938&gt;0.34, K938 *1.15, K938+0.05)))</f>
        <v>TJ status removed</v>
      </c>
      <c r="N938" s="11">
        <v>1.82</v>
      </c>
      <c r="O938" s="11">
        <v>57.09</v>
      </c>
      <c r="P938" s="11">
        <v>0</v>
      </c>
      <c r="Q938" s="11">
        <v>142</v>
      </c>
      <c r="R938" s="2"/>
    </row>
    <row r="939" spans="1:18" ht="15.75" customHeight="1">
      <c r="A939" s="2">
        <v>360</v>
      </c>
      <c r="B939" s="27" t="s">
        <v>1197</v>
      </c>
      <c r="C939" s="12" t="s">
        <v>1875</v>
      </c>
      <c r="D939" s="13" t="s">
        <v>1876</v>
      </c>
      <c r="E939" s="2">
        <v>135</v>
      </c>
      <c r="F939" s="2">
        <v>18</v>
      </c>
      <c r="G939" s="19">
        <v>0.13</v>
      </c>
      <c r="H939" s="19">
        <v>0.23</v>
      </c>
      <c r="I939" s="7">
        <v>127</v>
      </c>
      <c r="J939" s="7">
        <v>24</v>
      </c>
      <c r="K939" s="16">
        <f>IF(OR(ISBLANK(I939),ISBLANK(J939)),"",(J939/I939))</f>
        <v>0.1889763779527559</v>
      </c>
      <c r="L939" s="17" t="str">
        <f>IF(K939="","",IF(K939&gt;=H939,"Yes","No"))</f>
        <v>No</v>
      </c>
      <c r="M939" s="18" t="str">
        <f>IF(OR(ISBLANK(I939),ISBLANK(J939)),"",IF(L939="No", "TJ status removed",IF(K939&gt;0.34, K939 *1.15, K939+0.05)))</f>
        <v>TJ status removed</v>
      </c>
      <c r="N939" s="11">
        <v>16.52</v>
      </c>
      <c r="O939" s="11">
        <v>493.44</v>
      </c>
      <c r="P939" s="11">
        <v>16.29</v>
      </c>
      <c r="Q939" s="11">
        <v>1503.5</v>
      </c>
      <c r="R939" s="2"/>
    </row>
    <row r="940" spans="1:18" ht="15.75" customHeight="1">
      <c r="A940" s="2">
        <v>12559</v>
      </c>
      <c r="B940" s="27" t="s">
        <v>1197</v>
      </c>
      <c r="C940" s="12" t="s">
        <v>1877</v>
      </c>
      <c r="D940" s="13" t="s">
        <v>1878</v>
      </c>
      <c r="E940" s="2">
        <v>86</v>
      </c>
      <c r="F940" s="2">
        <v>23</v>
      </c>
      <c r="G940" s="19">
        <v>0.27</v>
      </c>
      <c r="H940" s="19">
        <v>0.38</v>
      </c>
      <c r="I940" s="7">
        <v>67</v>
      </c>
      <c r="J940" s="7">
        <v>25</v>
      </c>
      <c r="K940" s="16">
        <f>IF(OR(ISBLANK(I940),ISBLANK(J940)),"",(J940/I940))</f>
        <v>0.37313432835820898</v>
      </c>
      <c r="L940" s="17" t="str">
        <f>IF(K940="","",IF(K940&gt;=H940,"Yes","No"))</f>
        <v>No</v>
      </c>
      <c r="M940" s="18" t="str">
        <f>IF(OR(ISBLANK(I940),ISBLANK(J940)),"",IF(L940="No", "TJ status removed",IF(K940&gt;0.34, K940 *1.15, K940+0.05)))</f>
        <v>TJ status removed</v>
      </c>
      <c r="N940" s="11">
        <v>13.24</v>
      </c>
      <c r="O940" s="11">
        <v>148.71</v>
      </c>
      <c r="P940" s="11">
        <v>11.2</v>
      </c>
      <c r="Q940" s="11">
        <v>278.08</v>
      </c>
      <c r="R940" s="2"/>
    </row>
    <row r="941" spans="1:18" ht="15.75" customHeight="1">
      <c r="A941" s="2">
        <v>12350</v>
      </c>
      <c r="B941" s="27" t="s">
        <v>1197</v>
      </c>
      <c r="C941" s="12" t="s">
        <v>1879</v>
      </c>
      <c r="D941" s="13" t="s">
        <v>1880</v>
      </c>
      <c r="E941" s="2">
        <v>34</v>
      </c>
      <c r="F941" s="2">
        <v>16</v>
      </c>
      <c r="G941" s="19">
        <v>0.47</v>
      </c>
      <c r="H941" s="19">
        <v>0.54</v>
      </c>
      <c r="I941" s="7">
        <v>13</v>
      </c>
      <c r="J941" s="7">
        <v>9</v>
      </c>
      <c r="K941" s="16">
        <f>IF(OR(ISBLANK(I941),ISBLANK(J941)),"",(J941/I941))</f>
        <v>0.69230769230769229</v>
      </c>
      <c r="L941" s="17" t="str">
        <f>IF(K941="","",IF(K941&gt;=H941,"Yes","No"))</f>
        <v>Yes</v>
      </c>
      <c r="M941" s="18">
        <f>IF(OR(ISBLANK(I941),ISBLANK(J941)),"",IF(L941="No", "TJ status removed",IF(K941&gt;0.34, K941 *1.15, K941+0.05)))</f>
        <v>0.7961538461538461</v>
      </c>
      <c r="N941" s="11">
        <v>0</v>
      </c>
      <c r="O941" s="11">
        <v>320.75</v>
      </c>
      <c r="P941" s="11">
        <v>16.559999999999999</v>
      </c>
      <c r="Q941" s="11">
        <v>1198.67</v>
      </c>
      <c r="R941" s="2"/>
    </row>
    <row r="942" spans="1:18" ht="15.75" customHeight="1">
      <c r="A942" s="2">
        <v>13324</v>
      </c>
      <c r="B942" s="27" t="s">
        <v>1197</v>
      </c>
      <c r="C942" s="12" t="s">
        <v>1881</v>
      </c>
      <c r="D942" s="13" t="s">
        <v>1882</v>
      </c>
      <c r="E942" s="2">
        <v>167</v>
      </c>
      <c r="F942" s="2">
        <v>61</v>
      </c>
      <c r="G942" s="19">
        <v>0.37</v>
      </c>
      <c r="H942" s="19">
        <v>0.47</v>
      </c>
      <c r="I942" s="7">
        <v>130</v>
      </c>
      <c r="J942" s="7">
        <v>58</v>
      </c>
      <c r="K942" s="16">
        <f>IF(OR(ISBLANK(I942),ISBLANK(J942)),"",(J942/I942))</f>
        <v>0.44615384615384618</v>
      </c>
      <c r="L942" s="17" t="str">
        <f>IF(K942="","",IF(K942&gt;=H942,"Yes","No"))</f>
        <v>No</v>
      </c>
      <c r="M942" s="18" t="str">
        <f>IF(OR(ISBLANK(I942),ISBLANK(J942)),"",IF(L942="No", "TJ status removed",IF(K942&gt;0.34, K942 *1.15, K942+0.05)))</f>
        <v>TJ status removed</v>
      </c>
      <c r="N942" s="11">
        <v>27.89</v>
      </c>
      <c r="O942" s="11">
        <v>389.61</v>
      </c>
      <c r="P942" s="11">
        <v>36.81</v>
      </c>
      <c r="Q942" s="11">
        <v>1220.3800000000001</v>
      </c>
      <c r="R942" s="2"/>
    </row>
    <row r="943" spans="1:18" ht="15.75" customHeight="1">
      <c r="A943" s="2">
        <v>10884</v>
      </c>
      <c r="B943" s="27" t="s">
        <v>1197</v>
      </c>
      <c r="C943" s="12" t="s">
        <v>1883</v>
      </c>
      <c r="D943" s="13" t="s">
        <v>1884</v>
      </c>
      <c r="E943" s="2">
        <v>64</v>
      </c>
      <c r="F943" s="2">
        <v>21</v>
      </c>
      <c r="G943" s="19">
        <v>0.33</v>
      </c>
      <c r="H943" s="19">
        <v>0.38</v>
      </c>
      <c r="I943" s="7">
        <v>42</v>
      </c>
      <c r="J943" s="7">
        <v>11</v>
      </c>
      <c r="K943" s="16">
        <f>IF(OR(ISBLANK(I943),ISBLANK(J943)),"",(J943/I943))</f>
        <v>0.26190476190476192</v>
      </c>
      <c r="L943" s="17" t="str">
        <f>IF(K943="","",IF(K943&gt;=H943,"Yes","No"))</f>
        <v>No</v>
      </c>
      <c r="M943" s="18" t="str">
        <f>IF(OR(ISBLANK(I943),ISBLANK(J943)),"",IF(L943="No", "TJ status removed",IF(K943&gt;0.34, K943 *1.15, K943+0.05)))</f>
        <v>TJ status removed</v>
      </c>
      <c r="N943" s="11">
        <v>5.35</v>
      </c>
      <c r="O943" s="11">
        <v>114.29</v>
      </c>
      <c r="P943" s="11">
        <v>11.91</v>
      </c>
      <c r="Q943" s="11">
        <v>682.73</v>
      </c>
      <c r="R943" s="2"/>
    </row>
    <row r="944" spans="1:18" ht="15.75" customHeight="1">
      <c r="A944" s="2">
        <v>11239</v>
      </c>
      <c r="B944" s="27" t="s">
        <v>1197</v>
      </c>
      <c r="C944" s="12" t="s">
        <v>1885</v>
      </c>
      <c r="D944" s="13" t="s">
        <v>1886</v>
      </c>
      <c r="E944" s="2">
        <v>86</v>
      </c>
      <c r="F944" s="2">
        <v>24</v>
      </c>
      <c r="G944" s="19">
        <v>0.28000000000000003</v>
      </c>
      <c r="H944" s="19">
        <v>0.33</v>
      </c>
      <c r="I944" s="7">
        <v>104</v>
      </c>
      <c r="J944" s="7">
        <v>33</v>
      </c>
      <c r="K944" s="16">
        <f>IF(OR(ISBLANK(I944),ISBLANK(J944)),"",(J944/I944))</f>
        <v>0.31730769230769229</v>
      </c>
      <c r="L944" s="17" t="str">
        <f>IF(K944="","",IF(K944&gt;=H944,"Yes","No"))</f>
        <v>No</v>
      </c>
      <c r="M944" s="18" t="str">
        <f>IF(OR(ISBLANK(I944),ISBLANK(J944)),"",IF(L944="No", "TJ status removed",IF(K944&gt;0.34, K944 *1.15, K944+0.05)))</f>
        <v>TJ status removed</v>
      </c>
      <c r="N944" s="11">
        <v>20.03</v>
      </c>
      <c r="O944" s="11">
        <v>366.89</v>
      </c>
      <c r="P944" s="11">
        <v>13.67</v>
      </c>
      <c r="Q944" s="11">
        <v>994.39</v>
      </c>
      <c r="R944" s="2"/>
    </row>
    <row r="945" spans="1:18" ht="15.75" customHeight="1">
      <c r="A945" s="2">
        <v>40</v>
      </c>
      <c r="B945" s="27" t="s">
        <v>1197</v>
      </c>
      <c r="C945" s="12" t="s">
        <v>1887</v>
      </c>
      <c r="D945" s="13" t="s">
        <v>1888</v>
      </c>
      <c r="E945" s="2">
        <v>66</v>
      </c>
      <c r="F945" s="2">
        <v>20</v>
      </c>
      <c r="G945" s="19">
        <v>0.3</v>
      </c>
      <c r="H945" s="19">
        <v>0.35</v>
      </c>
      <c r="I945" s="7">
        <v>86</v>
      </c>
      <c r="J945" s="7">
        <v>9</v>
      </c>
      <c r="K945" s="16">
        <f>IF(OR(ISBLANK(I945),ISBLANK(J945)),"",(J945/I945))</f>
        <v>0.10465116279069768</v>
      </c>
      <c r="L945" s="17" t="str">
        <f>IF(K945="","",IF(K945&gt;=H945,"Yes","No"))</f>
        <v>No</v>
      </c>
      <c r="M945" s="18" t="str">
        <f>IF(OR(ISBLANK(I945),ISBLANK(J945)),"",IF(L945="No", "TJ status removed",IF(K945&gt;0.34, K945 *1.15, K945+0.05)))</f>
        <v>TJ status removed</v>
      </c>
      <c r="N945" s="11">
        <v>11.22</v>
      </c>
      <c r="O945" s="11">
        <v>206.4</v>
      </c>
      <c r="P945" s="11">
        <v>12.56</v>
      </c>
      <c r="Q945" s="11">
        <v>1112.56</v>
      </c>
      <c r="R945" s="2"/>
    </row>
    <row r="946" spans="1:18" ht="15.75" customHeight="1">
      <c r="A946" s="2">
        <v>467</v>
      </c>
      <c r="B946" s="27" t="s">
        <v>1197</v>
      </c>
      <c r="C946" s="12" t="s">
        <v>1889</v>
      </c>
      <c r="D946" s="13" t="s">
        <v>1890</v>
      </c>
      <c r="E946" s="2">
        <v>123</v>
      </c>
      <c r="F946" s="2">
        <v>24</v>
      </c>
      <c r="G946" s="19">
        <v>0.2</v>
      </c>
      <c r="H946" s="19">
        <v>0.25</v>
      </c>
      <c r="I946" s="7">
        <v>138</v>
      </c>
      <c r="J946" s="7">
        <v>39</v>
      </c>
      <c r="K946" s="16">
        <f>IF(OR(ISBLANK(I946),ISBLANK(J946)),"",(J946/I946))</f>
        <v>0.28260869565217389</v>
      </c>
      <c r="L946" s="17" t="str">
        <f>IF(K946="","",IF(K946&gt;=H946,"Yes","No"))</f>
        <v>Yes</v>
      </c>
      <c r="M946" s="18">
        <f>IF(OR(ISBLANK(I946),ISBLANK(J946)),"",IF(L946="No", "TJ status removed",IF(K946&gt;0.34, K946 *1.15, K946+0.05)))</f>
        <v>0.33260869565217388</v>
      </c>
      <c r="N946" s="11">
        <v>5.26</v>
      </c>
      <c r="O946" s="11">
        <v>231.72</v>
      </c>
      <c r="P946" s="11">
        <v>10.33</v>
      </c>
      <c r="Q946" s="11">
        <v>1305.51</v>
      </c>
      <c r="R946" s="2"/>
    </row>
    <row r="947" spans="1:18" ht="15.75" customHeight="1">
      <c r="A947" s="2">
        <v>11422</v>
      </c>
      <c r="B947" s="27" t="s">
        <v>1197</v>
      </c>
      <c r="C947" s="12" t="s">
        <v>1891</v>
      </c>
      <c r="D947" s="13" t="s">
        <v>1892</v>
      </c>
      <c r="E947" s="14">
        <v>25</v>
      </c>
      <c r="F947" s="14">
        <v>16</v>
      </c>
      <c r="G947" s="15">
        <v>0.64</v>
      </c>
      <c r="H947" s="15">
        <v>0.74</v>
      </c>
      <c r="I947" s="7">
        <v>32</v>
      </c>
      <c r="J947" s="7">
        <v>23</v>
      </c>
      <c r="K947" s="16">
        <f>IF(OR(ISBLANK(I947),ISBLANK(J947)),"",(J947/I947))</f>
        <v>0.71875</v>
      </c>
      <c r="L947" s="17" t="str">
        <f>IF(K947="","",IF(K947&gt;=H947,"Yes","No"))</f>
        <v>No</v>
      </c>
      <c r="M947" s="18" t="str">
        <f>IF(OR(ISBLANK(I947),ISBLANK(J947)),"",IF(L947="No", "TJ status removed",IF(K947&gt;0.34, K947 *1.15, K947+0.05)))</f>
        <v>TJ status removed</v>
      </c>
      <c r="N947" s="11">
        <v>0</v>
      </c>
      <c r="O947" s="11">
        <v>1490</v>
      </c>
      <c r="P947" s="11">
        <v>11.87</v>
      </c>
      <c r="Q947" s="11">
        <v>1741.09</v>
      </c>
      <c r="R947" s="2"/>
    </row>
    <row r="948" spans="1:18" ht="15.75" customHeight="1">
      <c r="A948" s="2">
        <v>10742</v>
      </c>
      <c r="B948" s="27" t="s">
        <v>1197</v>
      </c>
      <c r="C948" s="12" t="s">
        <v>1893</v>
      </c>
      <c r="D948" s="13" t="s">
        <v>1894</v>
      </c>
      <c r="E948" s="2">
        <v>146</v>
      </c>
      <c r="F948" s="2">
        <v>18</v>
      </c>
      <c r="G948" s="19">
        <v>0.12</v>
      </c>
      <c r="H948" s="19">
        <v>0.23</v>
      </c>
      <c r="I948" s="7">
        <v>114</v>
      </c>
      <c r="J948" s="7">
        <v>19</v>
      </c>
      <c r="K948" s="16">
        <f>IF(OR(ISBLANK(I948),ISBLANK(J948)),"",(J948/I948))</f>
        <v>0.16666666666666666</v>
      </c>
      <c r="L948" s="17" t="str">
        <f>IF(K948="","",IF(K948&gt;=H948,"Yes","No"))</f>
        <v>No</v>
      </c>
      <c r="M948" s="18" t="str">
        <f>IF(OR(ISBLANK(I948),ISBLANK(J948)),"",IF(L948="No", "TJ status removed",IF(K948&gt;0.34, K948 *1.15, K948+0.05)))</f>
        <v>TJ status removed</v>
      </c>
      <c r="N948" s="11">
        <v>33.68</v>
      </c>
      <c r="O948" s="11">
        <v>388</v>
      </c>
      <c r="P948" s="11">
        <v>20.420000000000002</v>
      </c>
      <c r="Q948" s="11">
        <v>1372.63</v>
      </c>
      <c r="R948" s="2"/>
    </row>
    <row r="949" spans="1:18" ht="15.75" customHeight="1">
      <c r="A949" s="2">
        <v>253</v>
      </c>
      <c r="B949" s="27" t="s">
        <v>1197</v>
      </c>
      <c r="C949" s="3" t="s">
        <v>1895</v>
      </c>
      <c r="D949" s="4" t="s">
        <v>1896</v>
      </c>
      <c r="E949" s="5">
        <v>28</v>
      </c>
      <c r="F949" s="5">
        <v>27</v>
      </c>
      <c r="G949" s="6">
        <v>0.96</v>
      </c>
      <c r="H949" s="6">
        <v>1.1000000000000001</v>
      </c>
      <c r="I949" s="7"/>
      <c r="J949" s="7"/>
      <c r="K949" s="8" t="str">
        <f>IF(OR(ISBLANK(I949),ISBLANK(J949)),"",(J949/I949))</f>
        <v/>
      </c>
      <c r="L949" s="9" t="str">
        <f>IF(K949="","",IF(K949&gt;=H949,"Yes","No"))</f>
        <v/>
      </c>
      <c r="M949" s="10" t="str">
        <f>IF(OR(ISBLANK(I949),ISBLANK(J949)),"",IF(L949="No", "TJ status removed",IF(K949&gt;0.34, K949 *1.15, K949+0.05)))</f>
        <v/>
      </c>
      <c r="N949" s="11" t="s">
        <v>1497</v>
      </c>
      <c r="O949" s="11" t="s">
        <v>1497</v>
      </c>
      <c r="P949" s="11" t="s">
        <v>1497</v>
      </c>
      <c r="Q949" s="11" t="s">
        <v>1497</v>
      </c>
      <c r="R949" s="2"/>
    </row>
    <row r="950" spans="1:18" ht="15.75" customHeight="1">
      <c r="A950" s="2">
        <v>238</v>
      </c>
      <c r="B950" s="27" t="s">
        <v>1197</v>
      </c>
      <c r="C950" s="12" t="s">
        <v>1897</v>
      </c>
      <c r="D950" s="13" t="s">
        <v>1898</v>
      </c>
      <c r="E950" s="2">
        <v>83</v>
      </c>
      <c r="F950" s="2">
        <v>17</v>
      </c>
      <c r="G950" s="19">
        <v>0.2</v>
      </c>
      <c r="H950" s="19">
        <v>0.38</v>
      </c>
      <c r="I950" s="7">
        <v>63</v>
      </c>
      <c r="J950" s="7">
        <v>16</v>
      </c>
      <c r="K950" s="16">
        <f>IF(OR(ISBLANK(I950),ISBLANK(J950)),"",(J950/I950))</f>
        <v>0.25396825396825395</v>
      </c>
      <c r="L950" s="17" t="str">
        <f>IF(K950="","",IF(K950&gt;=H950,"Yes","No"))</f>
        <v>No</v>
      </c>
      <c r="M950" s="18" t="str">
        <f>IF(OR(ISBLANK(I950),ISBLANK(J950)),"",IF(L950="No", "TJ status removed",IF(K950&gt;0.34, K950 *1.15, K950+0.05)))</f>
        <v>TJ status removed</v>
      </c>
      <c r="N950" s="11">
        <v>11</v>
      </c>
      <c r="O950" s="11">
        <v>385.36</v>
      </c>
      <c r="P950" s="11">
        <v>19.440000000000001</v>
      </c>
      <c r="Q950" s="11">
        <v>1643.12</v>
      </c>
      <c r="R950" s="2"/>
    </row>
    <row r="951" spans="1:18" ht="15.75" customHeight="1">
      <c r="A951" s="2">
        <v>10639</v>
      </c>
      <c r="B951" s="27" t="s">
        <v>1197</v>
      </c>
      <c r="C951" s="12" t="s">
        <v>1899</v>
      </c>
      <c r="D951" s="13" t="s">
        <v>1900</v>
      </c>
      <c r="E951" s="2">
        <v>27</v>
      </c>
      <c r="F951" s="2">
        <v>6</v>
      </c>
      <c r="G951" s="19">
        <v>0.22</v>
      </c>
      <c r="H951" s="19">
        <v>0.52</v>
      </c>
      <c r="I951" s="7">
        <v>24</v>
      </c>
      <c r="J951" s="7">
        <v>9</v>
      </c>
      <c r="K951" s="16">
        <f>IF(OR(ISBLANK(I951),ISBLANK(J951)),"",(J951/I951))</f>
        <v>0.375</v>
      </c>
      <c r="L951" s="17" t="str">
        <f>IF(K951="","",IF(K951&gt;=H951,"Yes","No"))</f>
        <v>No</v>
      </c>
      <c r="M951" s="18" t="str">
        <f>IF(OR(ISBLANK(I951),ISBLANK(J951)),"",IF(L951="No", "TJ status removed",IF(K951&gt;0.34, K951 *1.15, K951+0.05)))</f>
        <v>TJ status removed</v>
      </c>
      <c r="N951" s="11">
        <v>4.4000000000000004</v>
      </c>
      <c r="O951" s="11">
        <v>298.52999999999997</v>
      </c>
      <c r="P951" s="11">
        <v>22.78</v>
      </c>
      <c r="Q951" s="11">
        <v>1294.67</v>
      </c>
      <c r="R951" s="2"/>
    </row>
    <row r="952" spans="1:18" ht="15.75" customHeight="1">
      <c r="A952" s="2">
        <v>10126</v>
      </c>
      <c r="B952" s="27" t="s">
        <v>1197</v>
      </c>
      <c r="C952" s="12" t="s">
        <v>1901</v>
      </c>
      <c r="D952" s="13" t="s">
        <v>1902</v>
      </c>
      <c r="E952" s="2">
        <v>28</v>
      </c>
      <c r="F952" s="2">
        <v>9</v>
      </c>
      <c r="G952" s="19">
        <v>0.32</v>
      </c>
      <c r="H952" s="19">
        <v>0.43</v>
      </c>
      <c r="I952" s="7">
        <v>21</v>
      </c>
      <c r="J952" s="7">
        <v>10</v>
      </c>
      <c r="K952" s="16">
        <f>IF(OR(ISBLANK(I952),ISBLANK(J952)),"",(J952/I952))</f>
        <v>0.47619047619047616</v>
      </c>
      <c r="L952" s="17" t="str">
        <f>IF(K952="","",IF(K952&gt;=H952,"Yes","No"))</f>
        <v>Yes</v>
      </c>
      <c r="M952" s="18">
        <f>IF(OR(ISBLANK(I952),ISBLANK(J952)),"",IF(L952="No", "TJ status removed",IF(K952&gt;0.34, K952 *1.15, K952+0.05)))</f>
        <v>0.54761904761904756</v>
      </c>
      <c r="N952" s="11">
        <v>6.09</v>
      </c>
      <c r="O952" s="11">
        <v>204.73</v>
      </c>
      <c r="P952" s="11">
        <v>0</v>
      </c>
      <c r="Q952" s="11">
        <v>912</v>
      </c>
      <c r="R952" s="2"/>
    </row>
    <row r="953" spans="1:18" ht="15.75" customHeight="1">
      <c r="A953" s="2">
        <v>41371</v>
      </c>
      <c r="B953" s="27" t="s">
        <v>1197</v>
      </c>
      <c r="C953" s="12" t="s">
        <v>1903</v>
      </c>
      <c r="D953" s="13" t="s">
        <v>1904</v>
      </c>
      <c r="E953" s="2">
        <v>13</v>
      </c>
      <c r="F953" s="2">
        <v>5</v>
      </c>
      <c r="G953" s="19">
        <v>0.38</v>
      </c>
      <c r="H953" s="19">
        <v>0.72</v>
      </c>
      <c r="I953" s="7">
        <v>15</v>
      </c>
      <c r="J953" s="7">
        <v>9</v>
      </c>
      <c r="K953" s="16">
        <f>IF(OR(ISBLANK(I953),ISBLANK(J953)),"",(J953/I953))</f>
        <v>0.6</v>
      </c>
      <c r="L953" s="17" t="str">
        <f>IF(K953="","",IF(K953&gt;=H953,"Yes","No"))</f>
        <v>No</v>
      </c>
      <c r="M953" s="18" t="str">
        <f>IF(OR(ISBLANK(I953),ISBLANK(J953)),"",IF(L953="No", "TJ status removed",IF(K953&gt;0.34, K953 *1.15, K953+0.05)))</f>
        <v>TJ status removed</v>
      </c>
      <c r="N953" s="11">
        <v>0</v>
      </c>
      <c r="O953" s="11">
        <v>278.83</v>
      </c>
      <c r="P953" s="11">
        <v>0</v>
      </c>
      <c r="Q953" s="11">
        <v>1467.78</v>
      </c>
      <c r="R953" s="2"/>
    </row>
    <row r="954" spans="1:18" ht="15.75" customHeight="1">
      <c r="A954" s="2">
        <v>10666</v>
      </c>
      <c r="B954" s="27" t="s">
        <v>1197</v>
      </c>
      <c r="C954" s="12" t="s">
        <v>1905</v>
      </c>
      <c r="D954" s="13" t="s">
        <v>1906</v>
      </c>
      <c r="E954" s="2">
        <v>36</v>
      </c>
      <c r="F954" s="2">
        <v>9</v>
      </c>
      <c r="G954" s="19">
        <v>0.25</v>
      </c>
      <c r="H954" s="19">
        <v>0.37</v>
      </c>
      <c r="I954" s="7">
        <v>44</v>
      </c>
      <c r="J954" s="7">
        <v>14</v>
      </c>
      <c r="K954" s="16">
        <f>IF(OR(ISBLANK(I954),ISBLANK(J954)),"",(J954/I954))</f>
        <v>0.31818181818181818</v>
      </c>
      <c r="L954" s="17" t="str">
        <f>IF(K954="","",IF(K954&gt;=H954,"Yes","No"))</f>
        <v>No</v>
      </c>
      <c r="M954" s="18" t="str">
        <f>IF(OR(ISBLANK(I954),ISBLANK(J954)),"",IF(L954="No", "TJ status removed",IF(K954&gt;0.34, K954 *1.15, K954+0.05)))</f>
        <v>TJ status removed</v>
      </c>
      <c r="N954" s="11">
        <v>2.5</v>
      </c>
      <c r="O954" s="11">
        <v>128.97</v>
      </c>
      <c r="P954" s="11">
        <v>0</v>
      </c>
      <c r="Q954" s="11">
        <v>764.79</v>
      </c>
      <c r="R954" s="2"/>
    </row>
    <row r="955" spans="1:18" ht="15.75" customHeight="1">
      <c r="A955" s="2">
        <v>40477</v>
      </c>
      <c r="B955" s="27" t="s">
        <v>1197</v>
      </c>
      <c r="C955" s="12" t="s">
        <v>1907</v>
      </c>
      <c r="D955" s="13" t="s">
        <v>1908</v>
      </c>
      <c r="E955" s="2">
        <v>60</v>
      </c>
      <c r="F955" s="2">
        <v>5</v>
      </c>
      <c r="G955" s="19">
        <v>0.08</v>
      </c>
      <c r="H955" s="19">
        <v>0.14000000000000001</v>
      </c>
      <c r="I955" s="7">
        <v>35</v>
      </c>
      <c r="J955" s="7">
        <v>0</v>
      </c>
      <c r="K955" s="16">
        <f>IF(OR(ISBLANK(I955),ISBLANK(J955)),"",(J955/I955))</f>
        <v>0</v>
      </c>
      <c r="L955" s="17" t="str">
        <f>IF(K955="","",IF(K955&gt;=H955,"Yes","No"))</f>
        <v>No</v>
      </c>
      <c r="M955" s="18" t="str">
        <f>IF(OR(ISBLANK(I955),ISBLANK(J955)),"",IF(L955="No", "TJ status removed",IF(K955&gt;0.34, K955 *1.15, K955+0.05)))</f>
        <v>TJ status removed</v>
      </c>
      <c r="N955" s="11">
        <v>14.66</v>
      </c>
      <c r="O955" s="11">
        <v>670.43</v>
      </c>
      <c r="P955" s="11">
        <v>0</v>
      </c>
      <c r="Q955" s="11">
        <v>0</v>
      </c>
      <c r="R955" s="2"/>
    </row>
    <row r="956" spans="1:18" ht="15.75" customHeight="1">
      <c r="A956" s="2">
        <v>13770</v>
      </c>
      <c r="B956" s="27" t="s">
        <v>1197</v>
      </c>
      <c r="C956" s="12" t="s">
        <v>1909</v>
      </c>
      <c r="D956" s="13" t="s">
        <v>1910</v>
      </c>
      <c r="E956" s="2">
        <v>18</v>
      </c>
      <c r="F956" s="2">
        <v>6</v>
      </c>
      <c r="G956" s="19">
        <v>0.33</v>
      </c>
      <c r="H956" s="19">
        <v>0.38</v>
      </c>
      <c r="I956" s="7">
        <v>26</v>
      </c>
      <c r="J956" s="7">
        <v>9</v>
      </c>
      <c r="K956" s="16">
        <f>IF(OR(ISBLANK(I956),ISBLANK(J956)),"",(J956/I956))</f>
        <v>0.34615384615384615</v>
      </c>
      <c r="L956" s="17" t="str">
        <f>IF(K956="","",IF(K956&gt;=H956,"Yes","No"))</f>
        <v>No</v>
      </c>
      <c r="M956" s="18" t="str">
        <f>IF(OR(ISBLANK(I956),ISBLANK(J956)),"",IF(L956="No", "TJ status removed",IF(K956&gt;0.34, K956 *1.15, K956+0.05)))</f>
        <v>TJ status removed</v>
      </c>
      <c r="N956" s="11">
        <v>9.8800000000000008</v>
      </c>
      <c r="O956" s="11">
        <v>392</v>
      </c>
      <c r="P956" s="11">
        <v>3.22</v>
      </c>
      <c r="Q956" s="11">
        <v>1348.78</v>
      </c>
      <c r="R956" s="2"/>
    </row>
    <row r="957" spans="1:18" ht="15.75" customHeight="1">
      <c r="A957" s="2">
        <v>11258</v>
      </c>
      <c r="B957" s="27" t="s">
        <v>1197</v>
      </c>
      <c r="C957" s="12" t="s">
        <v>1911</v>
      </c>
      <c r="D957" s="13" t="s">
        <v>1912</v>
      </c>
      <c r="E957" s="2">
        <v>36</v>
      </c>
      <c r="F957" s="2">
        <v>3</v>
      </c>
      <c r="G957" s="19">
        <v>0.08</v>
      </c>
      <c r="H957" s="19">
        <v>0.13</v>
      </c>
      <c r="I957" s="7">
        <v>46</v>
      </c>
      <c r="J957" s="7">
        <v>2</v>
      </c>
      <c r="K957" s="16">
        <f>IF(OR(ISBLANK(I957),ISBLANK(J957)),"",(J957/I957))</f>
        <v>4.3478260869565216E-2</v>
      </c>
      <c r="L957" s="17" t="str">
        <f>IF(K957="","",IF(K957&gt;=H957,"Yes","No"))</f>
        <v>No</v>
      </c>
      <c r="M957" s="18" t="str">
        <f>IF(OR(ISBLANK(I957),ISBLANK(J957)),"",IF(L957="No", "TJ status removed",IF(K957&gt;0.34, K957 *1.15, K957+0.05)))</f>
        <v>TJ status removed</v>
      </c>
      <c r="N957" s="11">
        <v>0</v>
      </c>
      <c r="O957" s="11">
        <v>355.7</v>
      </c>
      <c r="P957" s="11">
        <v>0</v>
      </c>
      <c r="Q957" s="11">
        <v>1198.5</v>
      </c>
      <c r="R957" s="2"/>
    </row>
    <row r="958" spans="1:18" ht="15.75" customHeight="1">
      <c r="A958" s="2">
        <v>10986</v>
      </c>
      <c r="B958" s="27" t="s">
        <v>1197</v>
      </c>
      <c r="C958" s="12" t="s">
        <v>1913</v>
      </c>
      <c r="D958" s="13" t="s">
        <v>1914</v>
      </c>
      <c r="E958" s="2">
        <v>21</v>
      </c>
      <c r="F958" s="2">
        <v>3</v>
      </c>
      <c r="G958" s="19">
        <v>0.14000000000000001</v>
      </c>
      <c r="H958" s="19">
        <v>0.19</v>
      </c>
      <c r="I958" s="7">
        <v>13</v>
      </c>
      <c r="J958" s="7">
        <v>3</v>
      </c>
      <c r="K958" s="16">
        <f>IF(OR(ISBLANK(I958),ISBLANK(J958)),"",(J958/I958))</f>
        <v>0.23076923076923078</v>
      </c>
      <c r="L958" s="17" t="str">
        <f>IF(K958="","",IF(K958&gt;=H958,"Yes","No"))</f>
        <v>Yes</v>
      </c>
      <c r="M958" s="18">
        <f>IF(OR(ISBLANK(I958),ISBLANK(J958)),"",IF(L958="No", "TJ status removed",IF(K958&gt;0.34, K958 *1.15, K958+0.05)))</f>
        <v>0.28076923076923077</v>
      </c>
      <c r="N958" s="11">
        <v>16.3</v>
      </c>
      <c r="O958" s="11">
        <v>457.8</v>
      </c>
      <c r="P958" s="11">
        <v>0</v>
      </c>
      <c r="Q958" s="11">
        <v>1338.33</v>
      </c>
      <c r="R958" s="2"/>
    </row>
    <row r="959" spans="1:18" ht="15.75" customHeight="1">
      <c r="A959" s="2">
        <v>10006</v>
      </c>
      <c r="B959" s="27" t="s">
        <v>1197</v>
      </c>
      <c r="C959" s="12" t="s">
        <v>1915</v>
      </c>
      <c r="D959" s="13" t="s">
        <v>1916</v>
      </c>
      <c r="E959" s="2">
        <v>53</v>
      </c>
      <c r="F959" s="2">
        <v>1</v>
      </c>
      <c r="G959" s="19">
        <v>0.02</v>
      </c>
      <c r="H959" s="19">
        <v>0.16</v>
      </c>
      <c r="I959" s="7">
        <v>36</v>
      </c>
      <c r="J959" s="7">
        <v>4</v>
      </c>
      <c r="K959" s="16">
        <f>IF(OR(ISBLANK(I959),ISBLANK(J959)),"",(J959/I959))</f>
        <v>0.1111111111111111</v>
      </c>
      <c r="L959" s="17" t="str">
        <f>IF(K959="","",IF(K959&gt;=H959,"Yes","No"))</f>
        <v>No</v>
      </c>
      <c r="M959" s="18" t="str">
        <f>IF(OR(ISBLANK(I959),ISBLANK(J959)),"",IF(L959="No", "TJ status removed",IF(K959&gt;0.34, K959 *1.15, K959+0.05)))</f>
        <v>TJ status removed</v>
      </c>
      <c r="N959" s="11">
        <v>0</v>
      </c>
      <c r="O959" s="11">
        <v>291.41000000000003</v>
      </c>
      <c r="P959" s="11">
        <v>0</v>
      </c>
      <c r="Q959" s="11">
        <v>1967</v>
      </c>
      <c r="R959" s="2"/>
    </row>
    <row r="960" spans="1:18" ht="15.75" customHeight="1">
      <c r="A960" s="2">
        <v>42519</v>
      </c>
      <c r="B960" s="27" t="s">
        <v>1197</v>
      </c>
      <c r="C960" s="12" t="s">
        <v>1917</v>
      </c>
      <c r="D960" s="13" t="s">
        <v>1918</v>
      </c>
      <c r="E960" s="2">
        <v>33</v>
      </c>
      <c r="F960" s="2">
        <v>14</v>
      </c>
      <c r="G960" s="19">
        <v>0.42</v>
      </c>
      <c r="H960" s="19">
        <v>0.48</v>
      </c>
      <c r="I960" s="7">
        <v>20</v>
      </c>
      <c r="J960" s="7">
        <v>9</v>
      </c>
      <c r="K960" s="16">
        <f>IF(OR(ISBLANK(I960),ISBLANK(J960)),"",(J960/I960))</f>
        <v>0.45</v>
      </c>
      <c r="L960" s="17" t="str">
        <f>IF(K960="","",IF(K960&gt;=H960,"Yes","No"))</f>
        <v>No</v>
      </c>
      <c r="M960" s="18" t="str">
        <f>IF(OR(ISBLANK(I960),ISBLANK(J960)),"",IF(L960="No", "TJ status removed",IF(K960&gt;0.34, K960 *1.15, K960+0.05)))</f>
        <v>TJ status removed</v>
      </c>
      <c r="N960" s="11">
        <v>2.4500000000000002</v>
      </c>
      <c r="O960" s="11">
        <v>805.27</v>
      </c>
      <c r="P960" s="11">
        <v>0</v>
      </c>
      <c r="Q960" s="11">
        <v>3005.22</v>
      </c>
      <c r="R960" s="2"/>
    </row>
    <row r="961" spans="1:18" ht="15.75" customHeight="1">
      <c r="A961" s="2">
        <v>11571</v>
      </c>
      <c r="B961" s="27" t="s">
        <v>1197</v>
      </c>
      <c r="C961" s="12" t="s">
        <v>1919</v>
      </c>
      <c r="D961" s="13" t="s">
        <v>1920</v>
      </c>
      <c r="E961" s="2">
        <v>108</v>
      </c>
      <c r="F961" s="2">
        <v>38</v>
      </c>
      <c r="G961" s="19">
        <v>0.35</v>
      </c>
      <c r="H961" s="19">
        <v>0.48</v>
      </c>
      <c r="I961" s="7">
        <v>100</v>
      </c>
      <c r="J961" s="7">
        <v>24</v>
      </c>
      <c r="K961" s="16">
        <f>IF(OR(ISBLANK(I961),ISBLANK(J961)),"",(J961/I961))</f>
        <v>0.24</v>
      </c>
      <c r="L961" s="17" t="str">
        <f>IF(K961="","",IF(K961&gt;=H961,"Yes","No"))</f>
        <v>No</v>
      </c>
      <c r="M961" s="18" t="str">
        <f>IF(OR(ISBLANK(I961),ISBLANK(J961)),"",IF(L961="No", "TJ status removed",IF(K961&gt;0.34, K961 *1.15, K961+0.05)))</f>
        <v>TJ status removed</v>
      </c>
      <c r="N961" s="11">
        <v>19.670000000000002</v>
      </c>
      <c r="O961" s="11">
        <v>154.08000000000001</v>
      </c>
      <c r="P961" s="11">
        <v>32.130000000000003</v>
      </c>
      <c r="Q961" s="11">
        <v>923.58</v>
      </c>
      <c r="R961" s="2"/>
    </row>
    <row r="962" spans="1:18" ht="15.75" customHeight="1">
      <c r="A962" s="2">
        <v>11761</v>
      </c>
      <c r="B962" s="27" t="s">
        <v>1197</v>
      </c>
      <c r="C962" s="12" t="s">
        <v>1921</v>
      </c>
      <c r="D962" s="13" t="s">
        <v>1922</v>
      </c>
      <c r="E962" s="2">
        <v>110</v>
      </c>
      <c r="F962" s="2">
        <v>39</v>
      </c>
      <c r="G962" s="19">
        <v>0.35</v>
      </c>
      <c r="H962" s="19">
        <v>0.4</v>
      </c>
      <c r="I962" s="7">
        <v>105</v>
      </c>
      <c r="J962" s="7">
        <v>38</v>
      </c>
      <c r="K962" s="16">
        <f>IF(OR(ISBLANK(I962),ISBLANK(J962)),"",(J962/I962))</f>
        <v>0.3619047619047619</v>
      </c>
      <c r="L962" s="17" t="str">
        <f>IF(K962="","",IF(K962&gt;=H962,"Yes","No"))</f>
        <v>No</v>
      </c>
      <c r="M962" s="18" t="str">
        <f>IF(OR(ISBLANK(I962),ISBLANK(J962)),"",IF(L962="No", "TJ status removed",IF(K962&gt;0.34, K962 *1.15, K962+0.05)))</f>
        <v>TJ status removed</v>
      </c>
      <c r="N962" s="11">
        <v>20.04</v>
      </c>
      <c r="O962" s="11">
        <v>677.82</v>
      </c>
      <c r="P962" s="11">
        <v>25.74</v>
      </c>
      <c r="Q962" s="11">
        <v>1879.18</v>
      </c>
      <c r="R962" s="2"/>
    </row>
    <row r="963" spans="1:18" ht="15.75" customHeight="1">
      <c r="A963" s="2">
        <v>10597</v>
      </c>
      <c r="B963" s="27" t="s">
        <v>1197</v>
      </c>
      <c r="C963" s="12" t="s">
        <v>1923</v>
      </c>
      <c r="D963" s="13" t="s">
        <v>1924</v>
      </c>
      <c r="E963" s="2">
        <v>39</v>
      </c>
      <c r="F963" s="2">
        <v>4</v>
      </c>
      <c r="G963" s="19">
        <v>0.1</v>
      </c>
      <c r="H963" s="19">
        <v>0.15</v>
      </c>
      <c r="I963" s="7">
        <v>43</v>
      </c>
      <c r="J963" s="7">
        <v>3</v>
      </c>
      <c r="K963" s="16">
        <f>IF(OR(ISBLANK(I963),ISBLANK(J963)),"",(J963/I963))</f>
        <v>6.9767441860465115E-2</v>
      </c>
      <c r="L963" s="17" t="str">
        <f>IF(K963="","",IF(K963&gt;=H963,"Yes","No"))</f>
        <v>No</v>
      </c>
      <c r="M963" s="18" t="str">
        <f>IF(OR(ISBLANK(I963),ISBLANK(J963)),"",IF(L963="No", "TJ status removed",IF(K963&gt;0.34, K963 *1.15, K963+0.05)))</f>
        <v>TJ status removed</v>
      </c>
      <c r="N963" s="11">
        <v>7.38</v>
      </c>
      <c r="O963" s="11">
        <v>229.35</v>
      </c>
      <c r="P963" s="11">
        <v>7.33</v>
      </c>
      <c r="Q963" s="11">
        <v>983.33</v>
      </c>
      <c r="R963" s="2"/>
    </row>
    <row r="964" spans="1:18" ht="15.75" customHeight="1">
      <c r="A964" s="2">
        <v>41262</v>
      </c>
      <c r="B964" s="27" t="s">
        <v>1197</v>
      </c>
      <c r="C964" s="12" t="s">
        <v>1925</v>
      </c>
      <c r="D964" s="13" t="s">
        <v>1926</v>
      </c>
      <c r="E964" s="2">
        <v>155</v>
      </c>
      <c r="F964" s="2">
        <v>40</v>
      </c>
      <c r="G964" s="19">
        <v>0.26</v>
      </c>
      <c r="H964" s="19">
        <v>0.31</v>
      </c>
      <c r="I964" s="7">
        <v>119</v>
      </c>
      <c r="J964" s="7">
        <v>53</v>
      </c>
      <c r="K964" s="16">
        <f>IF(OR(ISBLANK(I964),ISBLANK(J964)),"",(J964/I964))</f>
        <v>0.44537815126050423</v>
      </c>
      <c r="L964" s="17" t="str">
        <f>IF(K964="","",IF(K964&gt;=H964,"Yes","No"))</f>
        <v>Yes</v>
      </c>
      <c r="M964" s="18">
        <f>IF(OR(ISBLANK(I964),ISBLANK(J964)),"",IF(L964="No", "TJ status removed",IF(K964&gt;0.34, K964 *1.15, K964+0.05)))</f>
        <v>0.51218487394957979</v>
      </c>
      <c r="N964" s="11">
        <v>26.35</v>
      </c>
      <c r="O964" s="11">
        <v>473.09</v>
      </c>
      <c r="P964" s="11">
        <v>29.23</v>
      </c>
      <c r="Q964" s="11">
        <v>1706.23</v>
      </c>
      <c r="R964" s="2"/>
    </row>
    <row r="965" spans="1:18" ht="15.75" customHeight="1">
      <c r="A965" s="2">
        <v>162</v>
      </c>
      <c r="B965" s="27" t="s">
        <v>1197</v>
      </c>
      <c r="C965" s="12" t="s">
        <v>1927</v>
      </c>
      <c r="D965" s="13" t="s">
        <v>1928</v>
      </c>
      <c r="E965" s="2">
        <v>25</v>
      </c>
      <c r="F965" s="2">
        <v>3</v>
      </c>
      <c r="G965" s="19">
        <v>0.12</v>
      </c>
      <c r="H965" s="19">
        <v>0.17</v>
      </c>
      <c r="I965" s="7">
        <v>21</v>
      </c>
      <c r="J965" s="7">
        <v>5</v>
      </c>
      <c r="K965" s="16">
        <f>IF(OR(ISBLANK(I965),ISBLANK(J965)),"",(J965/I965))</f>
        <v>0.23809523809523808</v>
      </c>
      <c r="L965" s="17" t="str">
        <f>IF(K965="","",IF(K965&gt;=H965,"Yes","No"))</f>
        <v>Yes</v>
      </c>
      <c r="M965" s="18">
        <f>IF(OR(ISBLANK(I965),ISBLANK(J965)),"",IF(L965="No", "TJ status removed",IF(K965&gt;0.34, K965 *1.15, K965+0.05)))</f>
        <v>0.28809523809523807</v>
      </c>
      <c r="N965" s="11">
        <v>6.75</v>
      </c>
      <c r="O965" s="11">
        <v>287.38</v>
      </c>
      <c r="P965" s="11">
        <v>0</v>
      </c>
      <c r="Q965" s="11">
        <v>984</v>
      </c>
      <c r="R965" s="2"/>
    </row>
    <row r="966" spans="1:18" ht="15.75" customHeight="1">
      <c r="A966" s="2">
        <v>40818</v>
      </c>
      <c r="B966" s="27" t="s">
        <v>1197</v>
      </c>
      <c r="C966" s="12" t="s">
        <v>1929</v>
      </c>
      <c r="D966" s="13" t="s">
        <v>1930</v>
      </c>
      <c r="E966" s="2">
        <v>14</v>
      </c>
      <c r="F966" s="2">
        <v>4</v>
      </c>
      <c r="G966" s="19">
        <v>0.28999999999999998</v>
      </c>
      <c r="H966" s="19">
        <v>0.49</v>
      </c>
      <c r="I966" s="7">
        <v>10</v>
      </c>
      <c r="J966" s="7">
        <v>7</v>
      </c>
      <c r="K966" s="16">
        <f>IF(OR(ISBLANK(I966),ISBLANK(J966)),"",(J966/I966))</f>
        <v>0.7</v>
      </c>
      <c r="L966" s="17" t="str">
        <f>IF(K966="","",IF(K966&gt;=H966,"Yes","No"))</f>
        <v>Yes</v>
      </c>
      <c r="M966" s="18">
        <f>IF(OR(ISBLANK(I966),ISBLANK(J966)),"",IF(L966="No", "TJ status removed",IF(K966&gt;0.34, K966 *1.15, K966+0.05)))</f>
        <v>0.80499999999999994</v>
      </c>
      <c r="N966" s="11">
        <v>0</v>
      </c>
      <c r="O966" s="11">
        <v>147.66999999999999</v>
      </c>
      <c r="P966" s="11">
        <v>12.29</v>
      </c>
      <c r="Q966" s="11">
        <v>1361</v>
      </c>
      <c r="R966" s="2"/>
    </row>
    <row r="967" spans="1:18" ht="15.75" customHeight="1">
      <c r="A967" s="2">
        <v>43588</v>
      </c>
      <c r="B967" s="27" t="s">
        <v>1197</v>
      </c>
      <c r="C967" s="12" t="s">
        <v>1931</v>
      </c>
      <c r="D967" s="13" t="s">
        <v>1932</v>
      </c>
      <c r="E967" s="2">
        <v>19</v>
      </c>
      <c r="F967" s="2">
        <v>2</v>
      </c>
      <c r="G967" s="19">
        <v>0.11</v>
      </c>
      <c r="H967" s="19">
        <v>0.16</v>
      </c>
      <c r="I967" s="7">
        <v>29</v>
      </c>
      <c r="J967" s="7">
        <v>5</v>
      </c>
      <c r="K967" s="16">
        <f>IF(OR(ISBLANK(I967),ISBLANK(J967)),"",(J967/I967))</f>
        <v>0.17241379310344829</v>
      </c>
      <c r="L967" s="17" t="str">
        <f>IF(K967="","",IF(K967&gt;=H967,"Yes","No"))</f>
        <v>Yes</v>
      </c>
      <c r="M967" s="18">
        <f>IF(OR(ISBLANK(I967),ISBLANK(J967)),"",IF(L967="No", "TJ status removed",IF(K967&gt;0.34, K967 *1.15, K967+0.05)))</f>
        <v>0.22241379310344828</v>
      </c>
      <c r="N967" s="11">
        <v>10.88</v>
      </c>
      <c r="O967" s="11">
        <v>670.67</v>
      </c>
      <c r="P967" s="11">
        <v>13.2</v>
      </c>
      <c r="Q967" s="11">
        <v>1782.8</v>
      </c>
      <c r="R967" s="2"/>
    </row>
    <row r="968" spans="1:18" ht="15.75" customHeight="1">
      <c r="A968" s="2">
        <v>11259</v>
      </c>
      <c r="B968" s="27" t="s">
        <v>1197</v>
      </c>
      <c r="C968" s="12" t="s">
        <v>1933</v>
      </c>
      <c r="D968" s="13" t="s">
        <v>1934</v>
      </c>
      <c r="E968" s="2">
        <v>76</v>
      </c>
      <c r="F968" s="2">
        <v>17</v>
      </c>
      <c r="G968" s="19">
        <v>0.22</v>
      </c>
      <c r="H968" s="19">
        <v>0.33</v>
      </c>
      <c r="I968" s="7">
        <v>55</v>
      </c>
      <c r="J968" s="7">
        <v>17</v>
      </c>
      <c r="K968" s="16">
        <f>IF(OR(ISBLANK(I968),ISBLANK(J968)),"",(J968/I968))</f>
        <v>0.30909090909090908</v>
      </c>
      <c r="L968" s="17" t="str">
        <f>IF(K968="","",IF(K968&gt;=H968,"Yes","No"))</f>
        <v>No</v>
      </c>
      <c r="M968" s="18" t="str">
        <f>IF(OR(ISBLANK(I968),ISBLANK(J968)),"",IF(L968="No", "TJ status removed",IF(K968&gt;0.34, K968 *1.15, K968+0.05)))</f>
        <v>TJ status removed</v>
      </c>
      <c r="N968" s="11">
        <v>4.03</v>
      </c>
      <c r="O968" s="11">
        <v>627.04999999999995</v>
      </c>
      <c r="P968" s="11">
        <v>4.3499999999999996</v>
      </c>
      <c r="Q968" s="11">
        <v>2131.29</v>
      </c>
      <c r="R968" s="2"/>
    </row>
    <row r="969" spans="1:18" ht="15.75" customHeight="1">
      <c r="A969" s="2">
        <v>40436</v>
      </c>
      <c r="B969" s="27" t="s">
        <v>1197</v>
      </c>
      <c r="C969" s="12" t="s">
        <v>1935</v>
      </c>
      <c r="D969" s="13" t="s">
        <v>1936</v>
      </c>
      <c r="E969" s="2">
        <v>62</v>
      </c>
      <c r="F969" s="2">
        <v>24</v>
      </c>
      <c r="G969" s="19">
        <v>0.39</v>
      </c>
      <c r="H969" s="19">
        <v>0.45</v>
      </c>
      <c r="I969" s="7">
        <v>22</v>
      </c>
      <c r="J969" s="7">
        <v>9</v>
      </c>
      <c r="K969" s="16">
        <f>IF(OR(ISBLANK(I969),ISBLANK(J969)),"",(J969/I969))</f>
        <v>0.40909090909090912</v>
      </c>
      <c r="L969" s="17" t="str">
        <f>IF(K969="","",IF(K969&gt;=H969,"Yes","No"))</f>
        <v>No</v>
      </c>
      <c r="M969" s="18" t="str">
        <f>IF(OR(ISBLANK(I969),ISBLANK(J969)),"",IF(L969="No", "TJ status removed",IF(K969&gt;0.34, K969 *1.15, K969+0.05)))</f>
        <v>TJ status removed</v>
      </c>
      <c r="N969" s="11">
        <v>2.23</v>
      </c>
      <c r="O969" s="11">
        <v>151</v>
      </c>
      <c r="P969" s="11">
        <v>17.78</v>
      </c>
      <c r="Q969" s="11">
        <v>1521.89</v>
      </c>
      <c r="R969" s="2"/>
    </row>
    <row r="970" spans="1:18" ht="15.75" customHeight="1">
      <c r="A970" s="2">
        <v>42413</v>
      </c>
      <c r="B970" s="27" t="s">
        <v>1197</v>
      </c>
      <c r="C970" s="12" t="s">
        <v>1937</v>
      </c>
      <c r="D970" s="13" t="s">
        <v>1938</v>
      </c>
      <c r="E970" s="2">
        <v>12</v>
      </c>
      <c r="F970" s="2">
        <v>4</v>
      </c>
      <c r="G970" s="19">
        <v>0.33</v>
      </c>
      <c r="H970" s="19">
        <v>0.57999999999999996</v>
      </c>
      <c r="I970" s="7">
        <v>11</v>
      </c>
      <c r="J970" s="7">
        <v>5</v>
      </c>
      <c r="K970" s="16">
        <f>IF(OR(ISBLANK(I970),ISBLANK(J970)),"",(J970/I970))</f>
        <v>0.45454545454545453</v>
      </c>
      <c r="L970" s="17" t="str">
        <f>IF(K970="","",IF(K970&gt;=H970,"Yes","No"))</f>
        <v>No</v>
      </c>
      <c r="M970" s="18" t="str">
        <f>IF(OR(ISBLANK(I970),ISBLANK(J970)),"",IF(L970="No", "TJ status removed",IF(K970&gt;0.34, K970 *1.15, K970+0.05)))</f>
        <v>TJ status removed</v>
      </c>
      <c r="N970" s="11">
        <v>0</v>
      </c>
      <c r="O970" s="11">
        <v>1101.5</v>
      </c>
      <c r="P970" s="11">
        <v>0</v>
      </c>
      <c r="Q970" s="11">
        <v>1446.6</v>
      </c>
      <c r="R970" s="2"/>
    </row>
    <row r="971" spans="1:18" ht="15.75" customHeight="1">
      <c r="A971" s="2">
        <v>11095</v>
      </c>
      <c r="B971" s="27" t="s">
        <v>1197</v>
      </c>
      <c r="C971" s="12" t="s">
        <v>1939</v>
      </c>
      <c r="D971" s="13" t="s">
        <v>1940</v>
      </c>
      <c r="E971" s="2">
        <v>36</v>
      </c>
      <c r="F971" s="2">
        <v>11</v>
      </c>
      <c r="G971" s="19">
        <v>0.31</v>
      </c>
      <c r="H971" s="19">
        <v>0.36</v>
      </c>
      <c r="I971" s="7">
        <v>58</v>
      </c>
      <c r="J971" s="7">
        <v>23</v>
      </c>
      <c r="K971" s="16">
        <f>IF(OR(ISBLANK(I971),ISBLANK(J971)),"",(J971/I971))</f>
        <v>0.39655172413793105</v>
      </c>
      <c r="L971" s="17" t="str">
        <f>IF(K971="","",IF(K971&gt;=H971,"Yes","No"))</f>
        <v>Yes</v>
      </c>
      <c r="M971" s="18">
        <f>IF(OR(ISBLANK(I971),ISBLANK(J971)),"",IF(L971="No", "TJ status removed",IF(K971&gt;0.34, K971 *1.15, K971+0.05)))</f>
        <v>0.45603448275862069</v>
      </c>
      <c r="N971" s="11">
        <v>6.8</v>
      </c>
      <c r="O971" s="11">
        <v>666.8</v>
      </c>
      <c r="P971" s="11">
        <v>3</v>
      </c>
      <c r="Q971" s="11">
        <v>1662.48</v>
      </c>
      <c r="R971" s="2"/>
    </row>
    <row r="972" spans="1:18" ht="15.75" customHeight="1">
      <c r="A972" s="2">
        <v>41809</v>
      </c>
      <c r="B972" s="27" t="s">
        <v>1197</v>
      </c>
      <c r="C972" s="12" t="s">
        <v>1941</v>
      </c>
      <c r="D972" s="13" t="s">
        <v>1942</v>
      </c>
      <c r="E972" s="2">
        <v>81</v>
      </c>
      <c r="F972" s="2">
        <v>9</v>
      </c>
      <c r="G972" s="19">
        <v>0.11</v>
      </c>
      <c r="H972" s="19">
        <v>0.24</v>
      </c>
      <c r="I972" s="7">
        <v>67</v>
      </c>
      <c r="J972" s="7">
        <v>5</v>
      </c>
      <c r="K972" s="16">
        <f>IF(OR(ISBLANK(I972),ISBLANK(J972)),"",(J972/I972))</f>
        <v>7.4626865671641784E-2</v>
      </c>
      <c r="L972" s="17" t="str">
        <f>IF(K972="","",IF(K972&gt;=H972,"Yes","No"))</f>
        <v>No</v>
      </c>
      <c r="M972" s="18" t="str">
        <f>IF(OR(ISBLANK(I972),ISBLANK(J972)),"",IF(L972="No", "TJ status removed",IF(K972&gt;0.34, K972 *1.15, K972+0.05)))</f>
        <v>TJ status removed</v>
      </c>
      <c r="N972" s="11">
        <v>9.65</v>
      </c>
      <c r="O972" s="11">
        <v>224.11</v>
      </c>
      <c r="P972" s="11">
        <v>13.6</v>
      </c>
      <c r="Q972" s="11">
        <v>933.2</v>
      </c>
      <c r="R972" s="2"/>
    </row>
    <row r="973" spans="1:18" ht="15.75" customHeight="1">
      <c r="A973" s="2">
        <v>11121</v>
      </c>
      <c r="B973" s="27" t="s">
        <v>1197</v>
      </c>
      <c r="C973" s="12" t="s">
        <v>1943</v>
      </c>
      <c r="D973" s="13" t="s">
        <v>1944</v>
      </c>
      <c r="E973" s="2">
        <v>18</v>
      </c>
      <c r="F973" s="2">
        <v>0</v>
      </c>
      <c r="G973" s="19">
        <v>0</v>
      </c>
      <c r="H973" s="19">
        <v>0.1</v>
      </c>
      <c r="I973" s="7">
        <v>15</v>
      </c>
      <c r="J973" s="7">
        <v>0</v>
      </c>
      <c r="K973" s="16">
        <f>IF(OR(ISBLANK(I973),ISBLANK(J973)),"",(J973/I973))</f>
        <v>0</v>
      </c>
      <c r="L973" s="17" t="str">
        <f>IF(K973="","",IF(K973&gt;=H973,"Yes","No"))</f>
        <v>No</v>
      </c>
      <c r="M973" s="18" t="str">
        <f>IF(OR(ISBLANK(I973),ISBLANK(J973)),"",IF(L973="No", "TJ status removed",IF(K973&gt;0.34, K973 *1.15, K973+0.05)))</f>
        <v>TJ status removed</v>
      </c>
      <c r="N973" s="11">
        <v>0</v>
      </c>
      <c r="O973" s="11">
        <v>594.6</v>
      </c>
      <c r="P973" s="11">
        <v>0</v>
      </c>
      <c r="Q973" s="11">
        <v>0</v>
      </c>
      <c r="R973" s="2"/>
    </row>
    <row r="974" spans="1:18" ht="15.75" customHeight="1">
      <c r="A974" s="2">
        <v>10058</v>
      </c>
      <c r="B974" s="27" t="s">
        <v>1197</v>
      </c>
      <c r="C974" s="12" t="s">
        <v>1945</v>
      </c>
      <c r="D974" s="13" t="s">
        <v>1946</v>
      </c>
      <c r="E974" s="2">
        <v>75</v>
      </c>
      <c r="F974" s="2">
        <v>12</v>
      </c>
      <c r="G974" s="19">
        <v>0.16</v>
      </c>
      <c r="H974" s="19">
        <v>0.24</v>
      </c>
      <c r="I974" s="7">
        <v>48</v>
      </c>
      <c r="J974" s="7">
        <v>16</v>
      </c>
      <c r="K974" s="16">
        <f>IF(OR(ISBLANK(I974),ISBLANK(J974)),"",(J974/I974))</f>
        <v>0.33333333333333331</v>
      </c>
      <c r="L974" s="17" t="str">
        <f>IF(K974="","",IF(K974&gt;=H974,"Yes","No"))</f>
        <v>Yes</v>
      </c>
      <c r="M974" s="18">
        <f>IF(OR(ISBLANK(I974),ISBLANK(J974)),"",IF(L974="No", "TJ status removed",IF(K974&gt;0.34, K974 *1.15, K974+0.05)))</f>
        <v>0.3833333333333333</v>
      </c>
      <c r="N974" s="11">
        <v>28.53</v>
      </c>
      <c r="O974" s="11">
        <v>410.19</v>
      </c>
      <c r="P974" s="11">
        <v>21.69</v>
      </c>
      <c r="Q974" s="11">
        <v>1927.12</v>
      </c>
      <c r="R974" s="2"/>
    </row>
    <row r="975" spans="1:18" ht="15.75" customHeight="1">
      <c r="A975" s="2">
        <v>10713</v>
      </c>
      <c r="B975" s="27" t="s">
        <v>1197</v>
      </c>
      <c r="C975" s="12" t="s">
        <v>1947</v>
      </c>
      <c r="D975" s="13" t="s">
        <v>1948</v>
      </c>
      <c r="E975" s="2">
        <v>5</v>
      </c>
      <c r="F975" s="2">
        <v>0</v>
      </c>
      <c r="G975" s="19">
        <v>0</v>
      </c>
      <c r="H975" s="19">
        <v>0.23</v>
      </c>
      <c r="I975" s="7">
        <v>7</v>
      </c>
      <c r="J975" s="7">
        <v>0</v>
      </c>
      <c r="K975" s="16">
        <f>IF(OR(ISBLANK(I975),ISBLANK(J975)),"",(J975/I975))</f>
        <v>0</v>
      </c>
      <c r="L975" s="17" t="str">
        <f>IF(K975="","",IF(K975&gt;=H975,"Yes","No"))</f>
        <v>No</v>
      </c>
      <c r="M975" s="18" t="str">
        <f>IF(OR(ISBLANK(I975),ISBLANK(J975)),"",IF(L975="No", "TJ status removed",IF(K975&gt;0.34, K975 *1.15, K975+0.05)))</f>
        <v>TJ status removed</v>
      </c>
      <c r="N975" s="11">
        <v>0</v>
      </c>
      <c r="O975" s="11">
        <v>182.57</v>
      </c>
      <c r="P975" s="11">
        <v>0</v>
      </c>
      <c r="Q975" s="11">
        <v>0</v>
      </c>
      <c r="R975" s="2"/>
    </row>
    <row r="976" spans="1:18" ht="15.75" customHeight="1">
      <c r="A976" s="2">
        <v>41463</v>
      </c>
      <c r="B976" s="27" t="s">
        <v>1197</v>
      </c>
      <c r="C976" s="12" t="s">
        <v>1949</v>
      </c>
      <c r="D976" s="13" t="s">
        <v>1950</v>
      </c>
      <c r="E976" s="2">
        <v>56</v>
      </c>
      <c r="F976" s="2">
        <v>19</v>
      </c>
      <c r="G976" s="19">
        <v>0.34</v>
      </c>
      <c r="H976" s="19">
        <v>0.46</v>
      </c>
      <c r="I976" s="7">
        <v>45</v>
      </c>
      <c r="J976" s="7">
        <v>13</v>
      </c>
      <c r="K976" s="16">
        <f>IF(OR(ISBLANK(I976),ISBLANK(J976)),"",(J976/I976))</f>
        <v>0.28888888888888886</v>
      </c>
      <c r="L976" s="17" t="str">
        <f>IF(K976="","",IF(K976&gt;=H976,"Yes","No"))</f>
        <v>No</v>
      </c>
      <c r="M976" s="18" t="str">
        <f>IF(OR(ISBLANK(I976),ISBLANK(J976)),"",IF(L976="No", "TJ status removed",IF(K976&gt;0.34, K976 *1.15, K976+0.05)))</f>
        <v>TJ status removed</v>
      </c>
      <c r="N976" s="11">
        <v>7.13</v>
      </c>
      <c r="O976" s="11">
        <v>679.16</v>
      </c>
      <c r="P976" s="11">
        <v>4.92</v>
      </c>
      <c r="Q976" s="11">
        <v>2058.08</v>
      </c>
      <c r="R976" s="2"/>
    </row>
    <row r="977" spans="1:18" ht="15.75" customHeight="1">
      <c r="A977" s="2">
        <v>419</v>
      </c>
      <c r="B977" s="27" t="s">
        <v>1197</v>
      </c>
      <c r="C977" s="12" t="s">
        <v>1951</v>
      </c>
      <c r="D977" s="13" t="s">
        <v>1952</v>
      </c>
      <c r="E977" s="2">
        <v>27</v>
      </c>
      <c r="F977" s="2">
        <v>7</v>
      </c>
      <c r="G977" s="19">
        <v>0.26</v>
      </c>
      <c r="H977" s="19">
        <v>0.33</v>
      </c>
      <c r="I977" s="7">
        <v>32</v>
      </c>
      <c r="J977" s="7">
        <v>7</v>
      </c>
      <c r="K977" s="16">
        <f>IF(OR(ISBLANK(I977),ISBLANK(J977)),"",(J977/I977))</f>
        <v>0.21875</v>
      </c>
      <c r="L977" s="17" t="str">
        <f>IF(K977="","",IF(K977&gt;=H977,"Yes","No"))</f>
        <v>No</v>
      </c>
      <c r="M977" s="18" t="str">
        <f>IF(OR(ISBLANK(I977),ISBLANK(J977)),"",IF(L977="No", "TJ status removed",IF(K977&gt;0.34, K977 *1.15, K977+0.05)))</f>
        <v>TJ status removed</v>
      </c>
      <c r="N977" s="11">
        <v>27.36</v>
      </c>
      <c r="O977" s="11">
        <v>425.12</v>
      </c>
      <c r="P977" s="11">
        <v>18.14</v>
      </c>
      <c r="Q977" s="11">
        <v>1570.71</v>
      </c>
      <c r="R977" s="2"/>
    </row>
    <row r="978" spans="1:18" ht="15.75" customHeight="1">
      <c r="A978" s="2">
        <v>42322</v>
      </c>
      <c r="B978" s="27" t="s">
        <v>1197</v>
      </c>
      <c r="C978" s="12" t="s">
        <v>1953</v>
      </c>
      <c r="D978" s="13" t="s">
        <v>1954</v>
      </c>
      <c r="E978" s="2">
        <v>186</v>
      </c>
      <c r="F978" s="2">
        <v>14</v>
      </c>
      <c r="G978" s="19">
        <v>0.08</v>
      </c>
      <c r="H978" s="19">
        <v>0.19</v>
      </c>
      <c r="I978" s="7">
        <v>144</v>
      </c>
      <c r="J978" s="7">
        <v>15</v>
      </c>
      <c r="K978" s="16">
        <f>IF(OR(ISBLANK(I978),ISBLANK(J978)),"",(J978/I978))</f>
        <v>0.10416666666666667</v>
      </c>
      <c r="L978" s="17" t="str">
        <f>IF(K978="","",IF(K978&gt;=H978,"Yes","No"))</f>
        <v>No</v>
      </c>
      <c r="M978" s="18" t="str">
        <f>IF(OR(ISBLANK(I978),ISBLANK(J978)),"",IF(L978="No", "TJ status removed",IF(K978&gt;0.34, K978 *1.15, K978+0.05)))</f>
        <v>TJ status removed</v>
      </c>
      <c r="N978" s="11">
        <v>7.69</v>
      </c>
      <c r="O978" s="11">
        <v>159.56</v>
      </c>
      <c r="P978" s="11">
        <v>21.33</v>
      </c>
      <c r="Q978" s="11">
        <v>441.8</v>
      </c>
      <c r="R978" s="2"/>
    </row>
    <row r="979" spans="1:18" ht="15.75" customHeight="1">
      <c r="A979" s="2">
        <v>11590</v>
      </c>
      <c r="B979" s="27" t="s">
        <v>1197</v>
      </c>
      <c r="C979" s="12" t="s">
        <v>1955</v>
      </c>
      <c r="D979" s="13" t="s">
        <v>1956</v>
      </c>
      <c r="E979" s="2">
        <v>334</v>
      </c>
      <c r="F979" s="2">
        <v>18</v>
      </c>
      <c r="G979" s="19">
        <v>0.05</v>
      </c>
      <c r="H979" s="19">
        <v>0.14000000000000001</v>
      </c>
      <c r="I979" s="7">
        <v>322</v>
      </c>
      <c r="J979" s="7">
        <v>15</v>
      </c>
      <c r="K979" s="16">
        <f>IF(OR(ISBLANK(I979),ISBLANK(J979)),"",(J979/I979))</f>
        <v>4.6583850931677016E-2</v>
      </c>
      <c r="L979" s="17" t="str">
        <f>IF(K979="","",IF(K979&gt;=H979,"Yes","No"))</f>
        <v>No</v>
      </c>
      <c r="M979" s="18" t="str">
        <f>IF(OR(ISBLANK(I979),ISBLANK(J979)),"",IF(L979="No", "TJ status removed",IF(K979&gt;0.34, K979 *1.15, K979+0.05)))</f>
        <v>TJ status removed</v>
      </c>
      <c r="N979" s="11">
        <v>15.05</v>
      </c>
      <c r="O979" s="11">
        <v>312.69</v>
      </c>
      <c r="P979" s="11">
        <v>36.07</v>
      </c>
      <c r="Q979" s="11">
        <v>1532.2</v>
      </c>
      <c r="R979" s="2"/>
    </row>
    <row r="980" spans="1:18" ht="15.75" customHeight="1">
      <c r="A980" s="2">
        <v>10834</v>
      </c>
      <c r="B980" s="27" t="s">
        <v>1197</v>
      </c>
      <c r="C980" s="12" t="s">
        <v>1957</v>
      </c>
      <c r="D980" s="13" t="s">
        <v>1958</v>
      </c>
      <c r="E980" s="2">
        <v>1235</v>
      </c>
      <c r="F980" s="2">
        <v>230</v>
      </c>
      <c r="G980" s="19">
        <v>0.19</v>
      </c>
      <c r="H980" s="19">
        <v>0.25</v>
      </c>
      <c r="I980" s="7">
        <v>1603</v>
      </c>
      <c r="J980" s="7">
        <v>328</v>
      </c>
      <c r="K980" s="16">
        <f>IF(OR(ISBLANK(I980),ISBLANK(J980)),"",(J980/I980))</f>
        <v>0.20461634435433562</v>
      </c>
      <c r="L980" s="17" t="str">
        <f>IF(K980="","",IF(K980&gt;=H980,"Yes","No"))</f>
        <v>No</v>
      </c>
      <c r="M980" s="18" t="str">
        <f>IF(OR(ISBLANK(I980),ISBLANK(J980)),"",IF(L980="No", "TJ status removed",IF(K980&gt;0.34, K980 *1.15, K980+0.05)))</f>
        <v>TJ status removed</v>
      </c>
      <c r="N980" s="11">
        <v>26.66</v>
      </c>
      <c r="O980" s="11">
        <v>669.47</v>
      </c>
      <c r="P980" s="11">
        <v>27.3</v>
      </c>
      <c r="Q980" s="11">
        <v>1767.28</v>
      </c>
      <c r="R980" s="2"/>
    </row>
    <row r="981" spans="1:18" ht="15.75" customHeight="1">
      <c r="A981" s="2">
        <v>193</v>
      </c>
      <c r="B981" s="27" t="s">
        <v>1197</v>
      </c>
      <c r="C981" s="12" t="s">
        <v>1959</v>
      </c>
      <c r="D981" s="13" t="s">
        <v>1960</v>
      </c>
      <c r="E981" s="2">
        <v>13</v>
      </c>
      <c r="F981" s="2">
        <v>0</v>
      </c>
      <c r="G981" s="19">
        <v>0</v>
      </c>
      <c r="H981" s="19">
        <v>0.16</v>
      </c>
      <c r="I981" s="7">
        <v>13</v>
      </c>
      <c r="J981" s="7">
        <v>9</v>
      </c>
      <c r="K981" s="16">
        <f>IF(OR(ISBLANK(I981),ISBLANK(J981)),"",(J981/I981))</f>
        <v>0.69230769230769229</v>
      </c>
      <c r="L981" s="17" t="str">
        <f>IF(K981="","",IF(K981&gt;=H981,"Yes","No"))</f>
        <v>Yes</v>
      </c>
      <c r="M981" s="18">
        <f>IF(OR(ISBLANK(I981),ISBLANK(J981)),"",IF(L981="No", "TJ status removed",IF(K981&gt;0.34, K981 *1.15, K981+0.05)))</f>
        <v>0.7961538461538461</v>
      </c>
      <c r="N981" s="11">
        <v>0</v>
      </c>
      <c r="O981" s="11">
        <v>1424.75</v>
      </c>
      <c r="P981" s="11">
        <v>0</v>
      </c>
      <c r="Q981" s="11">
        <v>1550.33</v>
      </c>
      <c r="R981" s="2"/>
    </row>
    <row r="982" spans="1:18" ht="15.75" customHeight="1">
      <c r="A982" s="2">
        <v>10441</v>
      </c>
      <c r="B982" s="27" t="s">
        <v>1197</v>
      </c>
      <c r="C982" s="12" t="s">
        <v>1961</v>
      </c>
      <c r="D982" s="13" t="s">
        <v>1962</v>
      </c>
      <c r="E982" s="2">
        <v>9</v>
      </c>
      <c r="F982" s="2">
        <v>0</v>
      </c>
      <c r="G982" s="19">
        <v>0</v>
      </c>
      <c r="H982" s="19">
        <v>0.27</v>
      </c>
      <c r="I982" s="7">
        <v>9</v>
      </c>
      <c r="J982" s="7">
        <v>1</v>
      </c>
      <c r="K982" s="16">
        <f>IF(OR(ISBLANK(I982),ISBLANK(J982)),"",(J982/I982))</f>
        <v>0.1111111111111111</v>
      </c>
      <c r="L982" s="17" t="str">
        <f>IF(K982="","",IF(K982&gt;=H982,"Yes","No"))</f>
        <v>No</v>
      </c>
      <c r="M982" s="18" t="str">
        <f>IF(OR(ISBLANK(I982),ISBLANK(J982)),"",IF(L982="No", "TJ status removed",IF(K982&gt;0.34, K982 *1.15, K982+0.05)))</f>
        <v>TJ status removed</v>
      </c>
      <c r="N982" s="11">
        <v>0</v>
      </c>
      <c r="O982" s="11">
        <v>232.5</v>
      </c>
      <c r="P982" s="11">
        <v>0</v>
      </c>
      <c r="Q982" s="11">
        <v>1191</v>
      </c>
      <c r="R982" s="2"/>
    </row>
    <row r="983" spans="1:18" ht="15.75" customHeight="1">
      <c r="A983" s="2">
        <v>13171</v>
      </c>
      <c r="B983" s="27" t="s">
        <v>1197</v>
      </c>
      <c r="C983" s="12" t="s">
        <v>1963</v>
      </c>
      <c r="D983" s="13" t="s">
        <v>1964</v>
      </c>
      <c r="E983" s="2">
        <v>57</v>
      </c>
      <c r="F983" s="2">
        <v>2</v>
      </c>
      <c r="G983" s="19">
        <v>0.04</v>
      </c>
      <c r="H983" s="19">
        <v>0.18</v>
      </c>
      <c r="I983" s="7">
        <v>54</v>
      </c>
      <c r="J983" s="7">
        <v>3</v>
      </c>
      <c r="K983" s="16">
        <f>IF(OR(ISBLANK(I983),ISBLANK(J983)),"",(J983/I983))</f>
        <v>5.5555555555555552E-2</v>
      </c>
      <c r="L983" s="17" t="str">
        <f>IF(K983="","",IF(K983&gt;=H983,"Yes","No"))</f>
        <v>No</v>
      </c>
      <c r="M983" s="18" t="str">
        <f>IF(OR(ISBLANK(I983),ISBLANK(J983)),"",IF(L983="No", "TJ status removed",IF(K983&gt;0.34, K983 *1.15, K983+0.05)))</f>
        <v>TJ status removed</v>
      </c>
      <c r="N983" s="11">
        <v>18.41</v>
      </c>
      <c r="O983" s="11">
        <v>325.47000000000003</v>
      </c>
      <c r="P983" s="11">
        <v>8.33</v>
      </c>
      <c r="Q983" s="11">
        <v>1268.67</v>
      </c>
      <c r="R983" s="2"/>
    </row>
    <row r="984" spans="1:18" ht="15.75" customHeight="1">
      <c r="A984" s="2">
        <v>11009</v>
      </c>
      <c r="B984" s="27" t="s">
        <v>1197</v>
      </c>
      <c r="C984" s="12" t="s">
        <v>1965</v>
      </c>
      <c r="D984" s="13" t="s">
        <v>1966</v>
      </c>
      <c r="E984" s="2">
        <v>26</v>
      </c>
      <c r="F984" s="2">
        <v>0</v>
      </c>
      <c r="G984" s="19">
        <v>0</v>
      </c>
      <c r="H984" s="19">
        <v>0.13</v>
      </c>
      <c r="I984" s="7">
        <v>31</v>
      </c>
      <c r="J984" s="7">
        <v>1</v>
      </c>
      <c r="K984" s="16">
        <f>IF(OR(ISBLANK(I984),ISBLANK(J984)),"",(J984/I984))</f>
        <v>3.2258064516129031E-2</v>
      </c>
      <c r="L984" s="17" t="str">
        <f>IF(K984="","",IF(K984&gt;=H984,"Yes","No"))</f>
        <v>No</v>
      </c>
      <c r="M984" s="18" t="str">
        <f>IF(OR(ISBLANK(I984),ISBLANK(J984)),"",IF(L984="No", "TJ status removed",IF(K984&gt;0.34, K984 *1.15, K984+0.05)))</f>
        <v>TJ status removed</v>
      </c>
      <c r="N984" s="11">
        <v>10.63</v>
      </c>
      <c r="O984" s="11">
        <v>128.53</v>
      </c>
      <c r="P984" s="11">
        <v>0</v>
      </c>
      <c r="Q984" s="11">
        <v>311</v>
      </c>
      <c r="R984" s="2"/>
    </row>
    <row r="985" spans="1:18" ht="15.75" customHeight="1">
      <c r="A985" s="2">
        <v>10479</v>
      </c>
      <c r="B985" s="27" t="s">
        <v>1197</v>
      </c>
      <c r="C985" s="12" t="s">
        <v>1967</v>
      </c>
      <c r="D985" s="13" t="s">
        <v>1968</v>
      </c>
      <c r="E985" s="2">
        <v>37</v>
      </c>
      <c r="F985" s="2">
        <v>1</v>
      </c>
      <c r="G985" s="19">
        <v>0.03</v>
      </c>
      <c r="H985" s="19">
        <v>0.17</v>
      </c>
      <c r="I985" s="7">
        <v>21</v>
      </c>
      <c r="J985" s="7">
        <v>0</v>
      </c>
      <c r="K985" s="16">
        <f>IF(OR(ISBLANK(I985),ISBLANK(J985)),"",(J985/I985))</f>
        <v>0</v>
      </c>
      <c r="L985" s="17" t="str">
        <f>IF(K985="","",IF(K985&gt;=H985,"Yes","No"))</f>
        <v>No</v>
      </c>
      <c r="M985" s="18" t="str">
        <f>IF(OR(ISBLANK(I985),ISBLANK(J985)),"",IF(L985="No", "TJ status removed",IF(K985&gt;0.34, K985 *1.15, K985+0.05)))</f>
        <v>TJ status removed</v>
      </c>
      <c r="N985" s="11">
        <v>12.1</v>
      </c>
      <c r="O985" s="11">
        <v>406.67</v>
      </c>
      <c r="P985" s="11">
        <v>0</v>
      </c>
      <c r="Q985" s="11">
        <v>0</v>
      </c>
      <c r="R985" s="2"/>
    </row>
    <row r="986" spans="1:18" ht="15.75" customHeight="1">
      <c r="A986" s="2">
        <v>256</v>
      </c>
      <c r="B986" s="27" t="s">
        <v>1197</v>
      </c>
      <c r="C986" s="12" t="s">
        <v>1969</v>
      </c>
      <c r="D986" s="13" t="s">
        <v>1970</v>
      </c>
      <c r="E986" s="2">
        <v>78</v>
      </c>
      <c r="F986" s="2">
        <v>30</v>
      </c>
      <c r="G986" s="19">
        <v>0.38</v>
      </c>
      <c r="H986" s="19">
        <v>0.44</v>
      </c>
      <c r="I986" s="7">
        <v>92</v>
      </c>
      <c r="J986" s="7">
        <v>47</v>
      </c>
      <c r="K986" s="16">
        <f>IF(OR(ISBLANK(I986),ISBLANK(J986)),"",(J986/I986))</f>
        <v>0.51086956521739135</v>
      </c>
      <c r="L986" s="17" t="str">
        <f>IF(K986="","",IF(K986&gt;=H986,"Yes","No"))</f>
        <v>Yes</v>
      </c>
      <c r="M986" s="18">
        <f>IF(OR(ISBLANK(I986),ISBLANK(J986)),"",IF(L986="No", "TJ status removed",IF(K986&gt;0.34, K986 *1.15, K986+0.05)))</f>
        <v>0.58750000000000002</v>
      </c>
      <c r="N986" s="11">
        <v>8.2200000000000006</v>
      </c>
      <c r="O986" s="11">
        <v>467.02</v>
      </c>
      <c r="P986" s="11">
        <v>20.13</v>
      </c>
      <c r="Q986" s="11">
        <v>1889.94</v>
      </c>
      <c r="R986" s="2"/>
    </row>
    <row r="987" spans="1:18" ht="15.75" customHeight="1">
      <c r="A987" s="2">
        <v>41288</v>
      </c>
      <c r="B987" s="27" t="s">
        <v>1197</v>
      </c>
      <c r="C987" s="20" t="s">
        <v>1971</v>
      </c>
      <c r="D987" s="13" t="s">
        <v>1972</v>
      </c>
      <c r="E987" s="2">
        <v>17</v>
      </c>
      <c r="F987" s="2">
        <v>3</v>
      </c>
      <c r="G987" s="19">
        <v>0.18</v>
      </c>
      <c r="H987" s="19">
        <v>0.23</v>
      </c>
      <c r="I987" s="7">
        <v>11</v>
      </c>
      <c r="J987" s="7">
        <v>2</v>
      </c>
      <c r="K987" s="16">
        <f>IF(OR(ISBLANK(I987),ISBLANK(J987)),"",(J987/I987))</f>
        <v>0.18181818181818182</v>
      </c>
      <c r="L987" s="17" t="str">
        <f>IF(K987="","",IF(K987&gt;=H987,"Yes","No"))</f>
        <v>No</v>
      </c>
      <c r="M987" s="18" t="str">
        <f>IF(OR(ISBLANK(I987),ISBLANK(J987)),"",IF(L987="No", "TJ status removed",IF(K987&gt;0.34, K987 *1.15, K987+0.05)))</f>
        <v>TJ status removed</v>
      </c>
      <c r="N987" s="11">
        <v>0</v>
      </c>
      <c r="O987" s="11">
        <v>263.44</v>
      </c>
      <c r="P987" s="11">
        <v>0</v>
      </c>
      <c r="Q987" s="11">
        <v>1351</v>
      </c>
      <c r="R987" s="2"/>
    </row>
    <row r="988" spans="1:18" ht="15.75" customHeight="1">
      <c r="A988" s="2">
        <v>12155</v>
      </c>
      <c r="B988" s="27" t="s">
        <v>1197</v>
      </c>
      <c r="C988" s="12" t="s">
        <v>1973</v>
      </c>
      <c r="D988" s="13" t="s">
        <v>1974</v>
      </c>
      <c r="E988" s="2">
        <v>36</v>
      </c>
      <c r="F988" s="2">
        <v>1</v>
      </c>
      <c r="G988" s="19">
        <v>0.03</v>
      </c>
      <c r="H988" s="19">
        <v>0.15</v>
      </c>
      <c r="I988" s="7">
        <v>20</v>
      </c>
      <c r="J988" s="7">
        <v>3</v>
      </c>
      <c r="K988" s="16">
        <f>IF(OR(ISBLANK(I988),ISBLANK(J988)),"",(J988/I988))</f>
        <v>0.15</v>
      </c>
      <c r="L988" s="17" t="str">
        <f>IF(K988="","",IF(K988&gt;=H988,"Yes","No"))</f>
        <v>Yes</v>
      </c>
      <c r="M988" s="18">
        <f>IF(OR(ISBLANK(I988),ISBLANK(J988)),"",IF(L988="No", "TJ status removed",IF(K988&gt;0.34, K988 *1.15, K988+0.05)))</f>
        <v>0.2</v>
      </c>
      <c r="N988" s="11">
        <v>2.82</v>
      </c>
      <c r="O988" s="11">
        <v>967.76</v>
      </c>
      <c r="P988" s="11">
        <v>9</v>
      </c>
      <c r="Q988" s="11">
        <v>1685.67</v>
      </c>
      <c r="R988" s="2"/>
    </row>
    <row r="989" spans="1:18" ht="15.75" customHeight="1">
      <c r="A989" s="2">
        <v>43037</v>
      </c>
      <c r="B989" s="27" t="s">
        <v>1197</v>
      </c>
      <c r="C989" s="12" t="s">
        <v>1975</v>
      </c>
      <c r="D989" s="13" t="s">
        <v>1976</v>
      </c>
      <c r="E989" s="2">
        <v>51</v>
      </c>
      <c r="F989" s="2">
        <v>26</v>
      </c>
      <c r="G989" s="19">
        <v>0.51</v>
      </c>
      <c r="H989" s="19">
        <v>0.59</v>
      </c>
      <c r="I989" s="7">
        <v>14</v>
      </c>
      <c r="J989" s="7">
        <v>4</v>
      </c>
      <c r="K989" s="16">
        <f>IF(OR(ISBLANK(I989),ISBLANK(J989)),"",(J989/I989))</f>
        <v>0.2857142857142857</v>
      </c>
      <c r="L989" s="17" t="str">
        <f>IF(K989="","",IF(K989&gt;=H989,"Yes","No"))</f>
        <v>No</v>
      </c>
      <c r="M989" s="18" t="str">
        <f>IF(OR(ISBLANK(I989),ISBLANK(J989)),"",IF(L989="No", "TJ status removed",IF(K989&gt;0.34, K989 *1.15, K989+0.05)))</f>
        <v>TJ status removed</v>
      </c>
      <c r="N989" s="11">
        <v>1.8</v>
      </c>
      <c r="O989" s="11">
        <v>207.5</v>
      </c>
      <c r="P989" s="11">
        <v>0</v>
      </c>
      <c r="Q989" s="11">
        <v>947.5</v>
      </c>
      <c r="R989" s="2"/>
    </row>
    <row r="990" spans="1:18" ht="15.75" customHeight="1">
      <c r="A990" s="2">
        <v>381</v>
      </c>
      <c r="B990" s="27" t="s">
        <v>1197</v>
      </c>
      <c r="C990" s="12" t="s">
        <v>1977</v>
      </c>
      <c r="D990" s="13" t="s">
        <v>1978</v>
      </c>
      <c r="E990" s="2">
        <v>11</v>
      </c>
      <c r="F990" s="2">
        <v>1</v>
      </c>
      <c r="G990" s="19">
        <v>0.09</v>
      </c>
      <c r="H990" s="19">
        <v>0.14000000000000001</v>
      </c>
      <c r="I990" s="7">
        <v>6</v>
      </c>
      <c r="J990" s="7">
        <v>1</v>
      </c>
      <c r="K990" s="16">
        <f>IF(OR(ISBLANK(I990),ISBLANK(J990)),"",(J990/I990))</f>
        <v>0.16666666666666666</v>
      </c>
      <c r="L990" s="17" t="str">
        <f>IF(K990="","",IF(K990&gt;=H990,"Yes","No"))</f>
        <v>Yes</v>
      </c>
      <c r="M990" s="18">
        <f>IF(OR(ISBLANK(I990),ISBLANK(J990)),"",IF(L990="No", "TJ status removed",IF(K990&gt;0.34, K990 *1.15, K990+0.05)))</f>
        <v>0.21666666666666667</v>
      </c>
      <c r="N990" s="11">
        <v>17.600000000000001</v>
      </c>
      <c r="O990" s="11">
        <v>365.4</v>
      </c>
      <c r="P990" s="11">
        <v>0</v>
      </c>
      <c r="Q990" s="11">
        <v>1090</v>
      </c>
      <c r="R990" s="2"/>
    </row>
    <row r="991" spans="1:18" ht="15.75" customHeight="1">
      <c r="A991" s="2">
        <v>41315</v>
      </c>
      <c r="B991" s="27" t="s">
        <v>1197</v>
      </c>
      <c r="C991" s="12" t="s">
        <v>1979</v>
      </c>
      <c r="D991" s="13" t="s">
        <v>1980</v>
      </c>
      <c r="E991" s="2">
        <v>149</v>
      </c>
      <c r="F991" s="2">
        <v>19</v>
      </c>
      <c r="G991" s="19">
        <v>0.13</v>
      </c>
      <c r="H991" s="19">
        <v>0.25</v>
      </c>
      <c r="I991" s="7">
        <v>185</v>
      </c>
      <c r="J991" s="7">
        <v>33</v>
      </c>
      <c r="K991" s="16">
        <f>IF(OR(ISBLANK(I991),ISBLANK(J991)),"",(J991/I991))</f>
        <v>0.17837837837837839</v>
      </c>
      <c r="L991" s="17" t="str">
        <f>IF(K991="","",IF(K991&gt;=H991,"Yes","No"))</f>
        <v>No</v>
      </c>
      <c r="M991" s="18" t="str">
        <f>IF(OR(ISBLANK(I991),ISBLANK(J991)),"",IF(L991="No", "TJ status removed",IF(K991&gt;0.34, K991 *1.15, K991+0.05)))</f>
        <v>TJ status removed</v>
      </c>
      <c r="N991" s="11">
        <v>8.1300000000000008</v>
      </c>
      <c r="O991" s="11">
        <v>208.09</v>
      </c>
      <c r="P991" s="11">
        <v>10.94</v>
      </c>
      <c r="Q991" s="11">
        <v>902.18</v>
      </c>
      <c r="R991" s="2"/>
    </row>
    <row r="992" spans="1:18" ht="15.75" customHeight="1">
      <c r="A992" s="2">
        <v>10862</v>
      </c>
      <c r="B992" s="27" t="s">
        <v>1197</v>
      </c>
      <c r="C992" s="12" t="s">
        <v>1981</v>
      </c>
      <c r="D992" s="13" t="s">
        <v>1982</v>
      </c>
      <c r="E992" s="2">
        <v>8</v>
      </c>
      <c r="F992" s="2">
        <v>3</v>
      </c>
      <c r="G992" s="19">
        <v>0.38</v>
      </c>
      <c r="H992" s="19">
        <v>0.69</v>
      </c>
      <c r="I992" s="7">
        <v>7</v>
      </c>
      <c r="J992" s="7">
        <v>2</v>
      </c>
      <c r="K992" s="16">
        <f>IF(OR(ISBLANK(I992),ISBLANK(J992)),"",(J992/I992))</f>
        <v>0.2857142857142857</v>
      </c>
      <c r="L992" s="17" t="str">
        <f>IF(K992="","",IF(K992&gt;=H992,"Yes","No"))</f>
        <v>No</v>
      </c>
      <c r="M992" s="18" t="str">
        <f>IF(OR(ISBLANK(I992),ISBLANK(J992)),"",IF(L992="No", "TJ status removed",IF(K992&gt;0.34, K992 *1.15, K992+0.05)))</f>
        <v>TJ status removed</v>
      </c>
      <c r="N992" s="11">
        <v>16.8</v>
      </c>
      <c r="O992" s="11">
        <v>295.8</v>
      </c>
      <c r="P992" s="11">
        <v>0</v>
      </c>
      <c r="Q992" s="11">
        <v>1224.5</v>
      </c>
      <c r="R992" s="2"/>
    </row>
    <row r="993" spans="1:18" ht="15.75" customHeight="1">
      <c r="A993" s="2">
        <v>9</v>
      </c>
      <c r="B993" s="27" t="s">
        <v>1197</v>
      </c>
      <c r="C993" s="12" t="s">
        <v>1983</v>
      </c>
      <c r="D993" s="13" t="s">
        <v>1984</v>
      </c>
      <c r="E993" s="2">
        <v>185</v>
      </c>
      <c r="F993" s="2">
        <v>99</v>
      </c>
      <c r="G993" s="19">
        <v>0.54</v>
      </c>
      <c r="H993" s="19">
        <v>0.62</v>
      </c>
      <c r="I993" s="7">
        <v>132</v>
      </c>
      <c r="J993" s="7">
        <v>89</v>
      </c>
      <c r="K993" s="16">
        <f>IF(OR(ISBLANK(I993),ISBLANK(J993)),"",(J993/I993))</f>
        <v>0.6742424242424242</v>
      </c>
      <c r="L993" s="17" t="str">
        <f>IF(K993="","",IF(K993&gt;=H993,"Yes","No"))</f>
        <v>Yes</v>
      </c>
      <c r="M993" s="18">
        <f>IF(OR(ISBLANK(I993),ISBLANK(J993)),"",IF(L993="No", "TJ status removed",IF(K993&gt;0.34, K993 *1.15, K993+0.05)))</f>
        <v>0.77537878787878778</v>
      </c>
      <c r="N993" s="11">
        <v>70.260000000000005</v>
      </c>
      <c r="O993" s="11">
        <v>2356.0500000000002</v>
      </c>
      <c r="P993" s="11">
        <v>60.38</v>
      </c>
      <c r="Q993" s="11">
        <v>4500.37</v>
      </c>
      <c r="R993" s="2"/>
    </row>
    <row r="994" spans="1:18" ht="15.75" customHeight="1">
      <c r="A994" s="2">
        <v>41594</v>
      </c>
      <c r="B994" s="27" t="s">
        <v>1197</v>
      </c>
      <c r="C994" s="12" t="s">
        <v>1985</v>
      </c>
      <c r="D994" s="13" t="s">
        <v>1986</v>
      </c>
      <c r="E994" s="2">
        <v>15</v>
      </c>
      <c r="F994" s="2">
        <v>3</v>
      </c>
      <c r="G994" s="19">
        <v>0.2</v>
      </c>
      <c r="H994" s="19">
        <v>0.31</v>
      </c>
      <c r="I994" s="7">
        <v>23</v>
      </c>
      <c r="J994" s="7">
        <v>7</v>
      </c>
      <c r="K994" s="16">
        <f>IF(OR(ISBLANK(I994),ISBLANK(J994)),"",(J994/I994))</f>
        <v>0.30434782608695654</v>
      </c>
      <c r="L994" s="17" t="str">
        <f>IF(K994="","",IF(K994&gt;=H994,"Yes","No"))</f>
        <v>No</v>
      </c>
      <c r="M994" s="18" t="str">
        <f>IF(OR(ISBLANK(I994),ISBLANK(J994)),"",IF(L994="No", "TJ status removed",IF(K994&gt;0.34, K994 *1.15, K994+0.05)))</f>
        <v>TJ status removed</v>
      </c>
      <c r="N994" s="11">
        <v>4.1900000000000004</v>
      </c>
      <c r="O994" s="11">
        <v>573.13</v>
      </c>
      <c r="P994" s="11">
        <v>8.43</v>
      </c>
      <c r="Q994" s="11">
        <v>1473.43</v>
      </c>
      <c r="R994" s="2"/>
    </row>
    <row r="995" spans="1:18" ht="15.75" customHeight="1">
      <c r="A995" s="2">
        <v>276</v>
      </c>
      <c r="B995" s="27" t="s">
        <v>1197</v>
      </c>
      <c r="C995" s="12" t="s">
        <v>1987</v>
      </c>
      <c r="D995" s="13" t="s">
        <v>1988</v>
      </c>
      <c r="E995" s="2">
        <v>14</v>
      </c>
      <c r="F995" s="2">
        <v>6</v>
      </c>
      <c r="G995" s="19">
        <v>0.43</v>
      </c>
      <c r="H995" s="19">
        <v>0.57999999999999996</v>
      </c>
      <c r="I995" s="7">
        <v>19</v>
      </c>
      <c r="J995" s="7">
        <v>9</v>
      </c>
      <c r="K995" s="16">
        <f>IF(OR(ISBLANK(I995),ISBLANK(J995)),"",(J995/I995))</f>
        <v>0.47368421052631576</v>
      </c>
      <c r="L995" s="17" t="str">
        <f>IF(K995="","",IF(K995&gt;=H995,"Yes","No"))</f>
        <v>No</v>
      </c>
      <c r="M995" s="18" t="str">
        <f>IF(OR(ISBLANK(I995),ISBLANK(J995)),"",IF(L995="No", "TJ status removed",IF(K995&gt;0.34, K995 *1.15, K995+0.05)))</f>
        <v>TJ status removed</v>
      </c>
      <c r="N995" s="11">
        <v>0</v>
      </c>
      <c r="O995" s="11">
        <v>496.5</v>
      </c>
      <c r="P995" s="11">
        <v>0</v>
      </c>
      <c r="Q995" s="11">
        <v>1688</v>
      </c>
      <c r="R995" s="2"/>
    </row>
    <row r="996" spans="1:18" ht="15.75" customHeight="1">
      <c r="A996" s="2">
        <v>232</v>
      </c>
      <c r="B996" s="27" t="s">
        <v>1197</v>
      </c>
      <c r="C996" s="12" t="s">
        <v>1989</v>
      </c>
      <c r="D996" s="13" t="s">
        <v>1990</v>
      </c>
      <c r="E996" s="2">
        <v>15</v>
      </c>
      <c r="F996" s="2">
        <v>7</v>
      </c>
      <c r="G996" s="19">
        <v>0.47</v>
      </c>
      <c r="H996" s="19">
        <v>0.54</v>
      </c>
      <c r="I996" s="7">
        <v>17</v>
      </c>
      <c r="J996" s="7">
        <v>8</v>
      </c>
      <c r="K996" s="16">
        <f>IF(OR(ISBLANK(I996),ISBLANK(J996)),"",(J996/I996))</f>
        <v>0.47058823529411764</v>
      </c>
      <c r="L996" s="17" t="str">
        <f>IF(K996="","",IF(K996&gt;=H996,"Yes","No"))</f>
        <v>No</v>
      </c>
      <c r="M996" s="18" t="str">
        <f>IF(OR(ISBLANK(I996),ISBLANK(J996)),"",IF(L996="No", "TJ status removed",IF(K996&gt;0.34, K996 *1.15, K996+0.05)))</f>
        <v>TJ status removed</v>
      </c>
      <c r="N996" s="11">
        <v>0</v>
      </c>
      <c r="O996" s="11">
        <v>644.22</v>
      </c>
      <c r="P996" s="11">
        <v>0</v>
      </c>
      <c r="Q996" s="11">
        <v>1797.12</v>
      </c>
      <c r="R996" s="2"/>
    </row>
    <row r="997" spans="1:18" ht="15.75" customHeight="1">
      <c r="A997" s="2">
        <v>10707</v>
      </c>
      <c r="B997" s="27" t="s">
        <v>1197</v>
      </c>
      <c r="C997" s="12" t="s">
        <v>1991</v>
      </c>
      <c r="D997" s="13" t="s">
        <v>1992</v>
      </c>
      <c r="E997" s="2">
        <v>6</v>
      </c>
      <c r="F997" s="2">
        <v>2</v>
      </c>
      <c r="G997" s="19">
        <v>0.33</v>
      </c>
      <c r="H997" s="19">
        <v>0.38</v>
      </c>
      <c r="I997" s="7">
        <v>16</v>
      </c>
      <c r="J997" s="7">
        <v>7</v>
      </c>
      <c r="K997" s="16">
        <f>IF(OR(ISBLANK(I997),ISBLANK(J997)),"",(J997/I997))</f>
        <v>0.4375</v>
      </c>
      <c r="L997" s="17" t="str">
        <f>IF(K997="","",IF(K997&gt;=H997,"Yes","No"))</f>
        <v>Yes</v>
      </c>
      <c r="M997" s="18">
        <f>IF(OR(ISBLANK(I997),ISBLANK(J997)),"",IF(L997="No", "TJ status removed",IF(K997&gt;0.34, K997 *1.15, K997+0.05)))</f>
        <v>0.50312499999999993</v>
      </c>
      <c r="N997" s="11">
        <v>0</v>
      </c>
      <c r="O997" s="11">
        <v>291.77999999999997</v>
      </c>
      <c r="P997" s="11">
        <v>0</v>
      </c>
      <c r="Q997" s="11">
        <v>1213.29</v>
      </c>
      <c r="R997" s="2"/>
    </row>
    <row r="998" spans="1:18" ht="15.75" customHeight="1">
      <c r="A998" s="2">
        <v>12197</v>
      </c>
      <c r="B998" s="27" t="s">
        <v>1197</v>
      </c>
      <c r="C998" s="12" t="s">
        <v>1993</v>
      </c>
      <c r="D998" s="13" t="s">
        <v>1994</v>
      </c>
      <c r="E998" s="2">
        <v>77</v>
      </c>
      <c r="F998" s="2">
        <v>27</v>
      </c>
      <c r="G998" s="19">
        <v>0.35</v>
      </c>
      <c r="H998" s="19">
        <v>0.4</v>
      </c>
      <c r="I998" s="7">
        <v>115</v>
      </c>
      <c r="J998" s="7">
        <v>34</v>
      </c>
      <c r="K998" s="16">
        <f>IF(OR(ISBLANK(I998),ISBLANK(J998)),"",(J998/I998))</f>
        <v>0.29565217391304349</v>
      </c>
      <c r="L998" s="17" t="str">
        <f>IF(K998="","",IF(K998&gt;=H998,"Yes","No"))</f>
        <v>No</v>
      </c>
      <c r="M998" s="18" t="str">
        <f>IF(OR(ISBLANK(I998),ISBLANK(J998)),"",IF(L998="No", "TJ status removed",IF(K998&gt;0.34, K998 *1.15, K998+0.05)))</f>
        <v>TJ status removed</v>
      </c>
      <c r="N998" s="11">
        <v>7.35</v>
      </c>
      <c r="O998" s="11">
        <v>114.69</v>
      </c>
      <c r="P998" s="11">
        <v>2.38</v>
      </c>
      <c r="Q998" s="11">
        <v>763.59</v>
      </c>
      <c r="R998" s="2"/>
    </row>
    <row r="999" spans="1:18" ht="15.75" customHeight="1">
      <c r="A999" s="2">
        <v>41775</v>
      </c>
      <c r="B999" s="27" t="s">
        <v>1197</v>
      </c>
      <c r="C999" s="12" t="s">
        <v>1995</v>
      </c>
      <c r="D999" s="13" t="s">
        <v>1996</v>
      </c>
      <c r="E999" s="2">
        <v>23</v>
      </c>
      <c r="F999" s="2">
        <v>5</v>
      </c>
      <c r="G999" s="19">
        <v>0.22</v>
      </c>
      <c r="H999" s="19">
        <v>0.34</v>
      </c>
      <c r="I999" s="7">
        <v>14</v>
      </c>
      <c r="J999" s="7">
        <v>2</v>
      </c>
      <c r="K999" s="16">
        <f>IF(OR(ISBLANK(I999),ISBLANK(J999)),"",(J999/I999))</f>
        <v>0.14285714285714285</v>
      </c>
      <c r="L999" s="17" t="str">
        <f>IF(K999="","",IF(K999&gt;=H999,"Yes","No"))</f>
        <v>No</v>
      </c>
      <c r="M999" s="18" t="str">
        <f>IF(OR(ISBLANK(I999),ISBLANK(J999)),"",IF(L999="No", "TJ status removed",IF(K999&gt;0.34, K999 *1.15, K999+0.05)))</f>
        <v>TJ status removed</v>
      </c>
      <c r="N999" s="11">
        <v>10</v>
      </c>
      <c r="O999" s="11">
        <v>157</v>
      </c>
      <c r="P999" s="11">
        <v>56</v>
      </c>
      <c r="Q999" s="11">
        <v>1257</v>
      </c>
      <c r="R999" s="2"/>
    </row>
    <row r="1000" spans="1:18" ht="15.75" customHeight="1">
      <c r="A1000" s="2">
        <v>11046</v>
      </c>
      <c r="B1000" s="27" t="s">
        <v>1197</v>
      </c>
      <c r="C1000" s="12" t="s">
        <v>1997</v>
      </c>
      <c r="D1000" s="13" t="s">
        <v>1998</v>
      </c>
      <c r="E1000" s="2">
        <v>45</v>
      </c>
      <c r="F1000" s="2">
        <v>6</v>
      </c>
      <c r="G1000" s="19">
        <v>0.13</v>
      </c>
      <c r="H1000" s="19">
        <v>0.24</v>
      </c>
      <c r="I1000" s="7">
        <v>15</v>
      </c>
      <c r="J1000" s="7">
        <v>7</v>
      </c>
      <c r="K1000" s="16">
        <f>IF(OR(ISBLANK(I1000),ISBLANK(J1000)),"",(J1000/I1000))</f>
        <v>0.46666666666666667</v>
      </c>
      <c r="L1000" s="17" t="str">
        <f>IF(K1000="","",IF(K1000&gt;=H1000,"Yes","No"))</f>
        <v>Yes</v>
      </c>
      <c r="M1000" s="18">
        <f>IF(OR(ISBLANK(I1000),ISBLANK(J1000)),"",IF(L1000="No", "TJ status removed",IF(K1000&gt;0.34, K1000 *1.15, K1000+0.05)))</f>
        <v>0.53666666666666663</v>
      </c>
      <c r="N1000" s="11">
        <v>0</v>
      </c>
      <c r="O1000" s="11">
        <v>287</v>
      </c>
      <c r="P1000" s="11">
        <v>5</v>
      </c>
      <c r="Q1000" s="11">
        <v>1204.8599999999999</v>
      </c>
      <c r="R1000" s="2"/>
    </row>
    <row r="1001" spans="1:18" ht="15.75" customHeight="1">
      <c r="A1001" s="2">
        <v>41586</v>
      </c>
      <c r="B1001" s="27" t="s">
        <v>1197</v>
      </c>
      <c r="C1001" s="12" t="s">
        <v>1999</v>
      </c>
      <c r="D1001" s="13" t="s">
        <v>2000</v>
      </c>
      <c r="E1001" s="2">
        <v>24</v>
      </c>
      <c r="F1001" s="2">
        <v>10</v>
      </c>
      <c r="G1001" s="19">
        <v>0.42</v>
      </c>
      <c r="H1001" s="19">
        <v>0.48</v>
      </c>
      <c r="I1001" s="7">
        <v>23</v>
      </c>
      <c r="J1001" s="7">
        <v>8</v>
      </c>
      <c r="K1001" s="16">
        <f>IF(OR(ISBLANK(I1001),ISBLANK(J1001)),"",(J1001/I1001))</f>
        <v>0.34782608695652173</v>
      </c>
      <c r="L1001" s="17" t="str">
        <f>IF(K1001="","",IF(K1001&gt;=H1001,"Yes","No"))</f>
        <v>No</v>
      </c>
      <c r="M1001" s="18" t="str">
        <f>IF(OR(ISBLANK(I1001),ISBLANK(J1001)),"",IF(L1001="No", "TJ status removed",IF(K1001&gt;0.34, K1001 *1.15, K1001+0.05)))</f>
        <v>TJ status removed</v>
      </c>
      <c r="N1001" s="11">
        <v>4.7300000000000004</v>
      </c>
      <c r="O1001" s="11">
        <v>133.27000000000001</v>
      </c>
      <c r="P1001" s="11">
        <v>5.25</v>
      </c>
      <c r="Q1001" s="11">
        <v>1405.88</v>
      </c>
      <c r="R1001" s="2"/>
    </row>
    <row r="1002" spans="1:18" ht="15.75" customHeight="1">
      <c r="A1002" s="2">
        <v>42242</v>
      </c>
      <c r="B1002" s="27" t="s">
        <v>1197</v>
      </c>
      <c r="C1002" s="12" t="s">
        <v>2001</v>
      </c>
      <c r="D1002" s="13" t="s">
        <v>2002</v>
      </c>
      <c r="E1002" s="2">
        <v>45</v>
      </c>
      <c r="F1002" s="2">
        <v>14</v>
      </c>
      <c r="G1002" s="19">
        <v>0.31</v>
      </c>
      <c r="H1002" s="19">
        <v>0.36</v>
      </c>
      <c r="I1002" s="7">
        <v>41</v>
      </c>
      <c r="J1002" s="7">
        <v>15</v>
      </c>
      <c r="K1002" s="16">
        <f>IF(OR(ISBLANK(I1002),ISBLANK(J1002)),"",(J1002/I1002))</f>
        <v>0.36585365853658536</v>
      </c>
      <c r="L1002" s="17" t="str">
        <f>IF(K1002="","",IF(K1002&gt;=H1002,"Yes","No"))</f>
        <v>Yes</v>
      </c>
      <c r="M1002" s="18">
        <f>IF(OR(ISBLANK(I1002),ISBLANK(J1002)),"",IF(L1002="No", "TJ status removed",IF(K1002&gt;0.34, K1002 *1.15, K1002+0.05)))</f>
        <v>0.42073170731707316</v>
      </c>
      <c r="N1002" s="11">
        <v>10.15</v>
      </c>
      <c r="O1002" s="11">
        <v>269.04000000000002</v>
      </c>
      <c r="P1002" s="11">
        <v>85.07</v>
      </c>
      <c r="Q1002" s="11">
        <v>1284.1300000000001</v>
      </c>
      <c r="R1002" s="2"/>
    </row>
    <row r="1003" spans="1:18" ht="15.75" customHeight="1">
      <c r="A1003" s="2">
        <v>41588</v>
      </c>
      <c r="B1003" s="27" t="s">
        <v>1197</v>
      </c>
      <c r="C1003" s="12" t="s">
        <v>2003</v>
      </c>
      <c r="D1003" s="13" t="s">
        <v>2004</v>
      </c>
      <c r="E1003" s="2">
        <v>169</v>
      </c>
      <c r="F1003" s="2">
        <v>32</v>
      </c>
      <c r="G1003" s="19">
        <v>0.19</v>
      </c>
      <c r="H1003" s="19">
        <v>0.24</v>
      </c>
      <c r="I1003" s="7">
        <v>141</v>
      </c>
      <c r="J1003" s="7">
        <v>55</v>
      </c>
      <c r="K1003" s="16">
        <f>IF(OR(ISBLANK(I1003),ISBLANK(J1003)),"",(J1003/I1003))</f>
        <v>0.39007092198581561</v>
      </c>
      <c r="L1003" s="17" t="str">
        <f>IF(K1003="","",IF(K1003&gt;=H1003,"Yes","No"))</f>
        <v>Yes</v>
      </c>
      <c r="M1003" s="18">
        <f>IF(OR(ISBLANK(I1003),ISBLANK(J1003)),"",IF(L1003="No", "TJ status removed",IF(K1003&gt;0.34, K1003 *1.15, K1003+0.05)))</f>
        <v>0.4485815602836879</v>
      </c>
      <c r="N1003" s="11">
        <v>17.86</v>
      </c>
      <c r="O1003" s="11">
        <v>490.35</v>
      </c>
      <c r="P1003" s="11">
        <v>35.979999999999997</v>
      </c>
      <c r="Q1003" s="11">
        <v>1961.07</v>
      </c>
      <c r="R1003" s="2"/>
    </row>
    <row r="1004" spans="1:18" ht="15.75" customHeight="1">
      <c r="A1004" s="2">
        <v>40670</v>
      </c>
      <c r="B1004" s="27" t="s">
        <v>1197</v>
      </c>
      <c r="C1004" s="12" t="s">
        <v>2005</v>
      </c>
      <c r="D1004" s="13" t="s">
        <v>2006</v>
      </c>
      <c r="E1004" s="2">
        <v>36</v>
      </c>
      <c r="F1004" s="2">
        <v>10</v>
      </c>
      <c r="G1004" s="19">
        <v>0.28000000000000003</v>
      </c>
      <c r="H1004" s="19">
        <v>0.33</v>
      </c>
      <c r="I1004" s="7">
        <v>62</v>
      </c>
      <c r="J1004" s="7">
        <v>19</v>
      </c>
      <c r="K1004" s="16">
        <f>IF(OR(ISBLANK(I1004),ISBLANK(J1004)),"",(J1004/I1004))</f>
        <v>0.30645161290322581</v>
      </c>
      <c r="L1004" s="17" t="str">
        <f>IF(K1004="","",IF(K1004&gt;=H1004,"Yes","No"))</f>
        <v>No</v>
      </c>
      <c r="M1004" s="18" t="str">
        <f>IF(OR(ISBLANK(I1004),ISBLANK(J1004)),"",IF(L1004="No", "TJ status removed",IF(K1004&gt;0.34, K1004 *1.15, K1004+0.05)))</f>
        <v>TJ status removed</v>
      </c>
      <c r="N1004" s="11">
        <v>38.53</v>
      </c>
      <c r="O1004" s="11">
        <v>413.3</v>
      </c>
      <c r="P1004" s="11">
        <v>29.47</v>
      </c>
      <c r="Q1004" s="11">
        <v>1004.79</v>
      </c>
      <c r="R1004" s="2"/>
    </row>
    <row r="1005" spans="1:18" ht="15.75" customHeight="1">
      <c r="A1005" s="2">
        <v>10751</v>
      </c>
      <c r="B1005" s="27" t="s">
        <v>1197</v>
      </c>
      <c r="C1005" s="12" t="s">
        <v>2007</v>
      </c>
      <c r="D1005" s="13" t="s">
        <v>2008</v>
      </c>
      <c r="E1005" s="2">
        <v>144</v>
      </c>
      <c r="F1005" s="2">
        <v>30</v>
      </c>
      <c r="G1005" s="19">
        <v>0.21</v>
      </c>
      <c r="H1005" s="19">
        <v>0.28999999999999998</v>
      </c>
      <c r="I1005" s="7">
        <v>125</v>
      </c>
      <c r="J1005" s="7">
        <v>31</v>
      </c>
      <c r="K1005" s="16">
        <f>IF(OR(ISBLANK(I1005),ISBLANK(J1005)),"",(J1005/I1005))</f>
        <v>0.248</v>
      </c>
      <c r="L1005" s="17" t="str">
        <f>IF(K1005="","",IF(K1005&gt;=H1005,"Yes","No"))</f>
        <v>No</v>
      </c>
      <c r="M1005" s="18" t="str">
        <f>IF(OR(ISBLANK(I1005),ISBLANK(J1005)),"",IF(L1005="No", "TJ status removed",IF(K1005&gt;0.34, K1005 *1.15, K1005+0.05)))</f>
        <v>TJ status removed</v>
      </c>
      <c r="N1005" s="11">
        <v>13.56</v>
      </c>
      <c r="O1005" s="11">
        <v>485.22</v>
      </c>
      <c r="P1005" s="11">
        <v>18.68</v>
      </c>
      <c r="Q1005" s="11">
        <v>2054.1</v>
      </c>
      <c r="R1005" s="2"/>
    </row>
    <row r="1006" spans="1:18" ht="15.75" customHeight="1">
      <c r="A1006" s="2">
        <v>41278</v>
      </c>
      <c r="B1006" s="27" t="s">
        <v>1197</v>
      </c>
      <c r="C1006" s="12" t="s">
        <v>2009</v>
      </c>
      <c r="D1006" s="13" t="s">
        <v>2010</v>
      </c>
      <c r="E1006" s="2">
        <v>137</v>
      </c>
      <c r="F1006" s="2">
        <v>12</v>
      </c>
      <c r="G1006" s="19">
        <v>0.09</v>
      </c>
      <c r="H1006" s="19">
        <v>0.22</v>
      </c>
      <c r="I1006" s="7">
        <v>137</v>
      </c>
      <c r="J1006" s="7">
        <v>17</v>
      </c>
      <c r="K1006" s="16">
        <f>IF(OR(ISBLANK(I1006),ISBLANK(J1006)),"",(J1006/I1006))</f>
        <v>0.12408759124087591</v>
      </c>
      <c r="L1006" s="17" t="str">
        <f>IF(K1006="","",IF(K1006&gt;=H1006,"Yes","No"))</f>
        <v>No</v>
      </c>
      <c r="M1006" s="18" t="str">
        <f>IF(OR(ISBLANK(I1006),ISBLANK(J1006)),"",IF(L1006="No", "TJ status removed",IF(K1006&gt;0.34, K1006 *1.15, K1006+0.05)))</f>
        <v>TJ status removed</v>
      </c>
      <c r="N1006" s="11">
        <v>14.39</v>
      </c>
      <c r="O1006" s="11">
        <v>992.84</v>
      </c>
      <c r="P1006" s="11">
        <v>13.82</v>
      </c>
      <c r="Q1006" s="11">
        <v>2176.4699999999998</v>
      </c>
      <c r="R1006" s="2"/>
    </row>
    <row r="1007" spans="1:18" ht="15.75" customHeight="1">
      <c r="A1007" s="2">
        <v>41055</v>
      </c>
      <c r="B1007" s="27" t="s">
        <v>1197</v>
      </c>
      <c r="C1007" s="12" t="s">
        <v>2011</v>
      </c>
      <c r="D1007" s="13" t="s">
        <v>2012</v>
      </c>
      <c r="E1007" s="2">
        <v>162</v>
      </c>
      <c r="F1007" s="2">
        <v>9</v>
      </c>
      <c r="G1007" s="19">
        <v>0.06</v>
      </c>
      <c r="H1007" s="19">
        <v>0.18</v>
      </c>
      <c r="I1007" s="7">
        <v>180</v>
      </c>
      <c r="J1007" s="7">
        <v>6</v>
      </c>
      <c r="K1007" s="16">
        <f>IF(OR(ISBLANK(I1007),ISBLANK(J1007)),"",(J1007/I1007))</f>
        <v>3.3333333333333333E-2</v>
      </c>
      <c r="L1007" s="17" t="str">
        <f>IF(K1007="","",IF(K1007&gt;=H1007,"Yes","No"))</f>
        <v>No</v>
      </c>
      <c r="M1007" s="18" t="str">
        <f>IF(OR(ISBLANK(I1007),ISBLANK(J1007)),"",IF(L1007="No", "TJ status removed",IF(K1007&gt;0.34, K1007 *1.15, K1007+0.05)))</f>
        <v>TJ status removed</v>
      </c>
      <c r="N1007" s="11">
        <v>26.93</v>
      </c>
      <c r="O1007" s="11">
        <v>282.79000000000002</v>
      </c>
      <c r="P1007" s="11">
        <v>8.5</v>
      </c>
      <c r="Q1007" s="11">
        <v>1338.5</v>
      </c>
      <c r="R1007" s="2"/>
    </row>
    <row r="1008" spans="1:18" ht="15.75" customHeight="1">
      <c r="A1008" s="2">
        <v>10905</v>
      </c>
      <c r="B1008" s="27" t="s">
        <v>1197</v>
      </c>
      <c r="C1008" s="12" t="s">
        <v>2013</v>
      </c>
      <c r="D1008" s="13" t="s">
        <v>2014</v>
      </c>
      <c r="E1008" s="2">
        <v>77</v>
      </c>
      <c r="F1008" s="2">
        <v>22</v>
      </c>
      <c r="G1008" s="19">
        <v>0.28999999999999998</v>
      </c>
      <c r="H1008" s="19">
        <v>0.48</v>
      </c>
      <c r="I1008" s="7">
        <v>46</v>
      </c>
      <c r="J1008" s="7">
        <v>10</v>
      </c>
      <c r="K1008" s="16">
        <f>IF(OR(ISBLANK(I1008),ISBLANK(J1008)),"",(J1008/I1008))</f>
        <v>0.21739130434782608</v>
      </c>
      <c r="L1008" s="17" t="str">
        <f>IF(K1008="","",IF(K1008&gt;=H1008,"Yes","No"))</f>
        <v>No</v>
      </c>
      <c r="M1008" s="18" t="str">
        <f>IF(OR(ISBLANK(I1008),ISBLANK(J1008)),"",IF(L1008="No", "TJ status removed",IF(K1008&gt;0.34, K1008 *1.15, K1008+0.05)))</f>
        <v>TJ status removed</v>
      </c>
      <c r="N1008" s="11">
        <v>38.31</v>
      </c>
      <c r="O1008" s="11">
        <v>297.42</v>
      </c>
      <c r="P1008" s="11">
        <v>43.6</v>
      </c>
      <c r="Q1008" s="11">
        <v>1981.5</v>
      </c>
      <c r="R1008" s="2"/>
    </row>
    <row r="1009" spans="1:18" ht="15.75" customHeight="1">
      <c r="A1009" s="2">
        <v>247</v>
      </c>
      <c r="B1009" s="27" t="s">
        <v>1197</v>
      </c>
      <c r="C1009" s="12" t="s">
        <v>2015</v>
      </c>
      <c r="D1009" s="13" t="s">
        <v>2016</v>
      </c>
      <c r="E1009" s="2">
        <v>7</v>
      </c>
      <c r="F1009" s="2">
        <v>1</v>
      </c>
      <c r="G1009" s="19">
        <v>0.14000000000000001</v>
      </c>
      <c r="H1009" s="19">
        <v>0.27</v>
      </c>
      <c r="I1009" s="7">
        <v>3</v>
      </c>
      <c r="J1009" s="7">
        <v>0</v>
      </c>
      <c r="K1009" s="16">
        <f>IF(OR(ISBLANK(I1009),ISBLANK(J1009)),"",(J1009/I1009))</f>
        <v>0</v>
      </c>
      <c r="L1009" s="17" t="str">
        <f>IF(K1009="","",IF(K1009&gt;=H1009,"Yes","No"))</f>
        <v>No</v>
      </c>
      <c r="M1009" s="18" t="str">
        <f>IF(OR(ISBLANK(I1009),ISBLANK(J1009)),"",IF(L1009="No", "TJ status removed",IF(K1009&gt;0.34, K1009 *1.15, K1009+0.05)))</f>
        <v>TJ status removed</v>
      </c>
      <c r="N1009" s="11">
        <v>0</v>
      </c>
      <c r="O1009" s="11">
        <v>203.33</v>
      </c>
      <c r="P1009" s="11">
        <v>0</v>
      </c>
      <c r="Q1009" s="11">
        <v>0</v>
      </c>
      <c r="R1009" s="2"/>
    </row>
    <row r="1010" spans="1:18" ht="15.75" customHeight="1">
      <c r="A1010" s="2">
        <v>16</v>
      </c>
      <c r="B1010" s="27" t="s">
        <v>1197</v>
      </c>
      <c r="C1010" s="12" t="s">
        <v>2017</v>
      </c>
      <c r="D1010" s="13" t="s">
        <v>2018</v>
      </c>
      <c r="E1010" s="2">
        <v>37</v>
      </c>
      <c r="F1010" s="2">
        <v>0</v>
      </c>
      <c r="G1010" s="19">
        <v>0</v>
      </c>
      <c r="H1010" s="19">
        <v>0.1</v>
      </c>
      <c r="I1010" s="7">
        <v>62</v>
      </c>
      <c r="J1010" s="7">
        <v>0</v>
      </c>
      <c r="K1010" s="16">
        <f>IF(OR(ISBLANK(I1010),ISBLANK(J1010)),"",(J1010/I1010))</f>
        <v>0</v>
      </c>
      <c r="L1010" s="17" t="str">
        <f>IF(K1010="","",IF(K1010&gt;=H1010,"Yes","No"))</f>
        <v>No</v>
      </c>
      <c r="M1010" s="18" t="str">
        <f>IF(OR(ISBLANK(I1010),ISBLANK(J1010)),"",IF(L1010="No", "TJ status removed",IF(K1010&gt;0.34, K1010 *1.15, K1010+0.05)))</f>
        <v>TJ status removed</v>
      </c>
      <c r="N1010" s="11">
        <v>15.9</v>
      </c>
      <c r="O1010" s="11">
        <v>112.84</v>
      </c>
      <c r="P1010" s="11">
        <v>0</v>
      </c>
      <c r="Q1010" s="11">
        <v>0</v>
      </c>
      <c r="R1010" s="2"/>
    </row>
    <row r="1011" spans="1:18" ht="15.75" customHeight="1">
      <c r="A1011" s="2">
        <v>40204</v>
      </c>
      <c r="B1011" s="27" t="s">
        <v>1197</v>
      </c>
      <c r="C1011" s="12" t="s">
        <v>2019</v>
      </c>
      <c r="D1011" s="13" t="s">
        <v>2020</v>
      </c>
      <c r="E1011" s="2">
        <v>28</v>
      </c>
      <c r="F1011" s="2">
        <v>1</v>
      </c>
      <c r="G1011" s="19">
        <v>0.04</v>
      </c>
      <c r="H1011" s="19">
        <v>0.18</v>
      </c>
      <c r="I1011" s="7">
        <v>16</v>
      </c>
      <c r="J1011" s="7">
        <v>3</v>
      </c>
      <c r="K1011" s="16">
        <f>IF(OR(ISBLANK(I1011),ISBLANK(J1011)),"",(J1011/I1011))</f>
        <v>0.1875</v>
      </c>
      <c r="L1011" s="17" t="str">
        <f>IF(K1011="","",IF(K1011&gt;=H1011,"Yes","No"))</f>
        <v>Yes</v>
      </c>
      <c r="M1011" s="18">
        <f>IF(OR(ISBLANK(I1011),ISBLANK(J1011)),"",IF(L1011="No", "TJ status removed",IF(K1011&gt;0.34, K1011 *1.15, K1011+0.05)))</f>
        <v>0.23749999999999999</v>
      </c>
      <c r="N1011" s="11">
        <v>15.85</v>
      </c>
      <c r="O1011" s="11">
        <v>1256.92</v>
      </c>
      <c r="P1011" s="11">
        <v>0</v>
      </c>
      <c r="Q1011" s="11">
        <v>2027.67</v>
      </c>
      <c r="R1011" s="2"/>
    </row>
    <row r="1012" spans="1:18" ht="15.75" customHeight="1">
      <c r="A1012" s="2">
        <v>11038</v>
      </c>
      <c r="B1012" s="27" t="s">
        <v>1197</v>
      </c>
      <c r="C1012" s="3" t="s">
        <v>2021</v>
      </c>
      <c r="D1012" s="4" t="s">
        <v>2022</v>
      </c>
      <c r="E1012" s="21">
        <v>187</v>
      </c>
      <c r="F1012" s="21">
        <v>47</v>
      </c>
      <c r="G1012" s="22">
        <v>0.25</v>
      </c>
      <c r="H1012" s="22">
        <v>0.3</v>
      </c>
      <c r="I1012" s="7"/>
      <c r="J1012" s="7"/>
      <c r="K1012" s="8" t="str">
        <f>IF(OR(ISBLANK(I1012),ISBLANK(J1012)),"",(J1012/I1012))</f>
        <v/>
      </c>
      <c r="L1012" s="9" t="str">
        <f>IF(K1012="","",IF(K1012&gt;=H1012,"Yes","No"))</f>
        <v/>
      </c>
      <c r="M1012" s="10" t="str">
        <f>IF(OR(ISBLANK(I1012),ISBLANK(J1012)),"",IF(L1012="No", "TJ status removed",IF(K1012&gt;0.34, K1012 *1.15, K1012+0.05)))</f>
        <v/>
      </c>
      <c r="N1012" s="11" t="s">
        <v>1497</v>
      </c>
      <c r="O1012" s="11" t="s">
        <v>1497</v>
      </c>
      <c r="P1012" s="11" t="s">
        <v>1497</v>
      </c>
      <c r="Q1012" s="11" t="s">
        <v>1497</v>
      </c>
      <c r="R1012" s="2"/>
    </row>
    <row r="1013" spans="1:18" ht="15.75" customHeight="1">
      <c r="A1013" s="2">
        <v>340</v>
      </c>
      <c r="B1013" s="27" t="s">
        <v>1197</v>
      </c>
      <c r="C1013" s="12" t="s">
        <v>2023</v>
      </c>
      <c r="D1013" s="13" t="s">
        <v>2024</v>
      </c>
      <c r="E1013" s="2">
        <v>48</v>
      </c>
      <c r="F1013" s="2">
        <v>11</v>
      </c>
      <c r="G1013" s="19">
        <v>0.23</v>
      </c>
      <c r="H1013" s="19">
        <v>0.36</v>
      </c>
      <c r="I1013" s="7">
        <v>27</v>
      </c>
      <c r="J1013" s="7">
        <v>8</v>
      </c>
      <c r="K1013" s="16">
        <f>IF(OR(ISBLANK(I1013),ISBLANK(J1013)),"",(J1013/I1013))</f>
        <v>0.29629629629629628</v>
      </c>
      <c r="L1013" s="17" t="str">
        <f>IF(K1013="","",IF(K1013&gt;=H1013,"Yes","No"))</f>
        <v>No</v>
      </c>
      <c r="M1013" s="18" t="str">
        <f>IF(OR(ISBLANK(I1013),ISBLANK(J1013)),"",IF(L1013="No", "TJ status removed",IF(K1013&gt;0.34, K1013 *1.15, K1013+0.05)))</f>
        <v>TJ status removed</v>
      </c>
      <c r="N1013" s="11">
        <v>10.79</v>
      </c>
      <c r="O1013" s="11">
        <v>544.79</v>
      </c>
      <c r="P1013" s="11">
        <v>7</v>
      </c>
      <c r="Q1013" s="11">
        <v>1431.5</v>
      </c>
      <c r="R1013" s="2"/>
    </row>
    <row r="1014" spans="1:18" ht="15.75" customHeight="1">
      <c r="A1014" s="2">
        <v>11325</v>
      </c>
      <c r="B1014" s="27" t="s">
        <v>1197</v>
      </c>
      <c r="C1014" s="12" t="s">
        <v>2025</v>
      </c>
      <c r="D1014" s="13" t="s">
        <v>2026</v>
      </c>
      <c r="E1014" s="2">
        <v>36</v>
      </c>
      <c r="F1014" s="2">
        <v>16</v>
      </c>
      <c r="G1014" s="19">
        <v>0.44</v>
      </c>
      <c r="H1014" s="19">
        <v>0.51</v>
      </c>
      <c r="I1014" s="7">
        <v>36</v>
      </c>
      <c r="J1014" s="7">
        <v>21</v>
      </c>
      <c r="K1014" s="16">
        <f>IF(OR(ISBLANK(I1014),ISBLANK(J1014)),"",(J1014/I1014))</f>
        <v>0.58333333333333337</v>
      </c>
      <c r="L1014" s="17" t="str">
        <f>IF(K1014="","",IF(K1014&gt;=H1014,"Yes","No"))</f>
        <v>Yes</v>
      </c>
      <c r="M1014" s="18">
        <f>IF(OR(ISBLANK(I1014),ISBLANK(J1014)),"",IF(L1014="No", "TJ status removed",IF(K1014&gt;0.34, K1014 *1.15, K1014+0.05)))</f>
        <v>0.67083333333333328</v>
      </c>
      <c r="N1014" s="11">
        <v>21.6</v>
      </c>
      <c r="O1014" s="11">
        <v>640.07000000000005</v>
      </c>
      <c r="P1014" s="11">
        <v>12.29</v>
      </c>
      <c r="Q1014" s="11">
        <v>1475.9</v>
      </c>
      <c r="R1014" s="2"/>
    </row>
    <row r="1015" spans="1:18" ht="15.75" customHeight="1">
      <c r="A1015" s="2">
        <v>769</v>
      </c>
      <c r="B1015" s="27" t="s">
        <v>1197</v>
      </c>
      <c r="C1015" s="12" t="s">
        <v>2027</v>
      </c>
      <c r="D1015" s="13" t="s">
        <v>2028</v>
      </c>
      <c r="E1015" s="2">
        <v>59</v>
      </c>
      <c r="F1015" s="2">
        <v>2</v>
      </c>
      <c r="G1015" s="19">
        <v>0.03</v>
      </c>
      <c r="H1015" s="19">
        <v>0.16</v>
      </c>
      <c r="I1015" s="7">
        <v>95</v>
      </c>
      <c r="J1015" s="7">
        <v>7</v>
      </c>
      <c r="K1015" s="16">
        <f>IF(OR(ISBLANK(I1015),ISBLANK(J1015)),"",(J1015/I1015))</f>
        <v>7.3684210526315783E-2</v>
      </c>
      <c r="L1015" s="17" t="str">
        <f>IF(K1015="","",IF(K1015&gt;=H1015,"Yes","No"))</f>
        <v>No</v>
      </c>
      <c r="M1015" s="18" t="str">
        <f>IF(OR(ISBLANK(I1015),ISBLANK(J1015)),"",IF(L1015="No", "TJ status removed",IF(K1015&gt;0.34, K1015 *1.15, K1015+0.05)))</f>
        <v>TJ status removed</v>
      </c>
      <c r="N1015" s="11">
        <v>34.78</v>
      </c>
      <c r="O1015" s="11">
        <v>828.32</v>
      </c>
      <c r="P1015" s="11">
        <v>3.43</v>
      </c>
      <c r="Q1015" s="11">
        <v>1497.14</v>
      </c>
      <c r="R1015" s="2"/>
    </row>
    <row r="1016" spans="1:18" ht="15.75" customHeight="1">
      <c r="A1016" s="2">
        <v>773</v>
      </c>
      <c r="B1016" s="27" t="s">
        <v>1197</v>
      </c>
      <c r="C1016" s="12" t="s">
        <v>2029</v>
      </c>
      <c r="D1016" s="13" t="s">
        <v>2030</v>
      </c>
      <c r="E1016" s="2">
        <v>68</v>
      </c>
      <c r="F1016" s="2">
        <v>16</v>
      </c>
      <c r="G1016" s="19">
        <v>0.24</v>
      </c>
      <c r="H1016" s="19">
        <v>0.38</v>
      </c>
      <c r="I1016" s="7">
        <v>74</v>
      </c>
      <c r="J1016" s="7">
        <v>20</v>
      </c>
      <c r="K1016" s="16">
        <f>IF(OR(ISBLANK(I1016),ISBLANK(J1016)),"",(J1016/I1016))</f>
        <v>0.27027027027027029</v>
      </c>
      <c r="L1016" s="17" t="str">
        <f>IF(K1016="","",IF(K1016&gt;=H1016,"Yes","No"))</f>
        <v>No</v>
      </c>
      <c r="M1016" s="18" t="str">
        <f>IF(OR(ISBLANK(I1016),ISBLANK(J1016)),"",IF(L1016="No", "TJ status removed",IF(K1016&gt;0.34, K1016 *1.15, K1016+0.05)))</f>
        <v>TJ status removed</v>
      </c>
      <c r="N1016" s="11">
        <v>12.06</v>
      </c>
      <c r="O1016" s="11">
        <v>87.63</v>
      </c>
      <c r="P1016" s="11">
        <v>20.100000000000001</v>
      </c>
      <c r="Q1016" s="11">
        <v>195.65</v>
      </c>
      <c r="R1016" s="2"/>
    </row>
    <row r="1017" spans="1:18" ht="15.75" customHeight="1">
      <c r="A1017" s="2">
        <v>43032</v>
      </c>
      <c r="B1017" s="27" t="s">
        <v>1197</v>
      </c>
      <c r="C1017" s="12" t="s">
        <v>2031</v>
      </c>
      <c r="D1017" s="13" t="s">
        <v>2032</v>
      </c>
      <c r="E1017" s="2">
        <v>17</v>
      </c>
      <c r="F1017" s="2">
        <v>6</v>
      </c>
      <c r="G1017" s="19">
        <v>0.35</v>
      </c>
      <c r="H1017" s="19">
        <v>0.4</v>
      </c>
      <c r="I1017" s="7">
        <v>26</v>
      </c>
      <c r="J1017" s="7">
        <v>8</v>
      </c>
      <c r="K1017" s="16">
        <f>IF(OR(ISBLANK(I1017),ISBLANK(J1017)),"",(J1017/I1017))</f>
        <v>0.30769230769230771</v>
      </c>
      <c r="L1017" s="17" t="str">
        <f>IF(K1017="","",IF(K1017&gt;=H1017,"Yes","No"))</f>
        <v>No</v>
      </c>
      <c r="M1017" s="18" t="str">
        <f>IF(OR(ISBLANK(I1017),ISBLANK(J1017)),"",IF(L1017="No", "TJ status removed",IF(K1017&gt;0.34, K1017 *1.15, K1017+0.05)))</f>
        <v>TJ status removed</v>
      </c>
      <c r="N1017" s="11">
        <v>2.2200000000000002</v>
      </c>
      <c r="O1017" s="11">
        <v>49.61</v>
      </c>
      <c r="P1017" s="11">
        <v>3.38</v>
      </c>
      <c r="Q1017" s="11">
        <v>156.88</v>
      </c>
      <c r="R1017" s="2"/>
    </row>
    <row r="1018" spans="1:18" ht="15.75" customHeight="1">
      <c r="A1018" s="2">
        <v>11103</v>
      </c>
      <c r="B1018" s="27" t="s">
        <v>1197</v>
      </c>
      <c r="C1018" s="12" t="s">
        <v>2033</v>
      </c>
      <c r="D1018" s="13" t="s">
        <v>2034</v>
      </c>
      <c r="E1018" s="2">
        <v>20</v>
      </c>
      <c r="F1018" s="2">
        <v>6</v>
      </c>
      <c r="G1018" s="19">
        <v>0.3</v>
      </c>
      <c r="H1018" s="19">
        <v>0.35</v>
      </c>
      <c r="I1018" s="7">
        <v>18</v>
      </c>
      <c r="J1018" s="7">
        <v>5</v>
      </c>
      <c r="K1018" s="16">
        <f>IF(OR(ISBLANK(I1018),ISBLANK(J1018)),"",(J1018/I1018))</f>
        <v>0.27777777777777779</v>
      </c>
      <c r="L1018" s="17" t="str">
        <f>IF(K1018="","",IF(K1018&gt;=H1018,"Yes","No"))</f>
        <v>No</v>
      </c>
      <c r="M1018" s="18" t="str">
        <f>IF(OR(ISBLANK(I1018),ISBLANK(J1018)),"",IF(L1018="No", "TJ status removed",IF(K1018&gt;0.34, K1018 *1.15, K1018+0.05)))</f>
        <v>TJ status removed</v>
      </c>
      <c r="N1018" s="11">
        <v>0</v>
      </c>
      <c r="O1018" s="11">
        <v>711.62</v>
      </c>
      <c r="P1018" s="11">
        <v>0</v>
      </c>
      <c r="Q1018" s="11">
        <v>1772.2</v>
      </c>
      <c r="R1018" s="2"/>
    </row>
    <row r="1019" spans="1:18" ht="15.75" customHeight="1">
      <c r="A1019" s="2">
        <v>13571</v>
      </c>
      <c r="B1019" s="27" t="s">
        <v>1197</v>
      </c>
      <c r="C1019" s="12" t="s">
        <v>2035</v>
      </c>
      <c r="D1019" s="13" t="s">
        <v>2036</v>
      </c>
      <c r="E1019" s="2">
        <v>16</v>
      </c>
      <c r="F1019" s="2">
        <v>2</v>
      </c>
      <c r="G1019" s="19">
        <v>0.13</v>
      </c>
      <c r="H1019" s="19">
        <v>0.35</v>
      </c>
      <c r="I1019" s="7">
        <v>22</v>
      </c>
      <c r="J1019" s="7">
        <v>4</v>
      </c>
      <c r="K1019" s="16">
        <f>IF(OR(ISBLANK(I1019),ISBLANK(J1019)),"",(J1019/I1019))</f>
        <v>0.18181818181818182</v>
      </c>
      <c r="L1019" s="17" t="str">
        <f>IF(K1019="","",IF(K1019&gt;=H1019,"Yes","No"))</f>
        <v>No</v>
      </c>
      <c r="M1019" s="18" t="str">
        <f>IF(OR(ISBLANK(I1019),ISBLANK(J1019)),"",IF(L1019="No", "TJ status removed",IF(K1019&gt;0.34, K1019 *1.15, K1019+0.05)))</f>
        <v>TJ status removed</v>
      </c>
      <c r="N1019" s="11">
        <v>15.44</v>
      </c>
      <c r="O1019" s="11">
        <v>564.44000000000005</v>
      </c>
      <c r="P1019" s="11">
        <v>0</v>
      </c>
      <c r="Q1019" s="11">
        <v>1171.5</v>
      </c>
      <c r="R1019" s="2"/>
    </row>
    <row r="1020" spans="1:18" ht="15.75" customHeight="1">
      <c r="A1020" s="2">
        <v>10914</v>
      </c>
      <c r="B1020" s="27" t="s">
        <v>1197</v>
      </c>
      <c r="C1020" s="12" t="s">
        <v>2037</v>
      </c>
      <c r="D1020" s="13" t="s">
        <v>2038</v>
      </c>
      <c r="E1020" s="2">
        <v>136</v>
      </c>
      <c r="F1020" s="2">
        <v>46</v>
      </c>
      <c r="G1020" s="19">
        <v>0.34</v>
      </c>
      <c r="H1020" s="19">
        <v>0.39</v>
      </c>
      <c r="I1020" s="7">
        <v>78</v>
      </c>
      <c r="J1020" s="7">
        <v>25</v>
      </c>
      <c r="K1020" s="16">
        <f>IF(OR(ISBLANK(I1020),ISBLANK(J1020)),"",(J1020/I1020))</f>
        <v>0.32051282051282054</v>
      </c>
      <c r="L1020" s="17" t="str">
        <f>IF(K1020="","",IF(K1020&gt;=H1020,"Yes","No"))</f>
        <v>No</v>
      </c>
      <c r="M1020" s="18" t="str">
        <f>IF(OR(ISBLANK(I1020),ISBLANK(J1020)),"",IF(L1020="No", "TJ status removed",IF(K1020&gt;0.34, K1020 *1.15, K1020+0.05)))</f>
        <v>TJ status removed</v>
      </c>
      <c r="N1020" s="11">
        <v>26.34</v>
      </c>
      <c r="O1020" s="11">
        <v>431.34</v>
      </c>
      <c r="P1020" s="11">
        <v>31.4</v>
      </c>
      <c r="Q1020" s="11">
        <v>1604.84</v>
      </c>
      <c r="R1020" s="2"/>
    </row>
    <row r="1021" spans="1:18" ht="15.75" customHeight="1">
      <c r="A1021" s="2">
        <v>13365</v>
      </c>
      <c r="B1021" s="27" t="s">
        <v>1197</v>
      </c>
      <c r="C1021" s="12" t="s">
        <v>2039</v>
      </c>
      <c r="D1021" s="13" t="s">
        <v>2040</v>
      </c>
      <c r="E1021" s="2">
        <v>157</v>
      </c>
      <c r="F1021" s="2">
        <v>16</v>
      </c>
      <c r="G1021" s="19">
        <v>0.1</v>
      </c>
      <c r="H1021" s="19">
        <v>0.17</v>
      </c>
      <c r="I1021" s="7">
        <v>105</v>
      </c>
      <c r="J1021" s="7">
        <v>13</v>
      </c>
      <c r="K1021" s="16">
        <f>IF(OR(ISBLANK(I1021),ISBLANK(J1021)),"",(J1021/I1021))</f>
        <v>0.12380952380952381</v>
      </c>
      <c r="L1021" s="17" t="str">
        <f>IF(K1021="","",IF(K1021&gt;=H1021,"Yes","No"))</f>
        <v>No</v>
      </c>
      <c r="M1021" s="18" t="str">
        <f>IF(OR(ISBLANK(I1021),ISBLANK(J1021)),"",IF(L1021="No", "TJ status removed",IF(K1021&gt;0.34, K1021 *1.15, K1021+0.05)))</f>
        <v>TJ status removed</v>
      </c>
      <c r="N1021" s="11">
        <v>26.01</v>
      </c>
      <c r="O1021" s="11">
        <v>306.79000000000002</v>
      </c>
      <c r="P1021" s="11">
        <v>9.77</v>
      </c>
      <c r="Q1021" s="11">
        <v>1132.23</v>
      </c>
      <c r="R1021" s="2"/>
    </row>
    <row r="1022" spans="1:18" ht="15.75" customHeight="1">
      <c r="A1022" s="2">
        <v>10943</v>
      </c>
      <c r="B1022" s="27" t="s">
        <v>1197</v>
      </c>
      <c r="C1022" s="12" t="s">
        <v>2041</v>
      </c>
      <c r="D1022" s="13" t="s">
        <v>2042</v>
      </c>
      <c r="E1022" s="2">
        <v>318</v>
      </c>
      <c r="F1022" s="2">
        <v>51</v>
      </c>
      <c r="G1022" s="19">
        <v>0.16</v>
      </c>
      <c r="H1022" s="19">
        <v>0.22</v>
      </c>
      <c r="I1022" s="7">
        <v>661</v>
      </c>
      <c r="J1022" s="7">
        <v>121</v>
      </c>
      <c r="K1022" s="16">
        <f>IF(OR(ISBLANK(I1022),ISBLANK(J1022)),"",(J1022/I1022))</f>
        <v>0.18305597579425115</v>
      </c>
      <c r="L1022" s="17" t="str">
        <f>IF(K1022="","",IF(K1022&gt;=H1022,"Yes","No"))</f>
        <v>No</v>
      </c>
      <c r="M1022" s="18" t="str">
        <f>IF(OR(ISBLANK(I1022),ISBLANK(J1022)),"",IF(L1022="No", "TJ status removed",IF(K1022&gt;0.34, K1022 *1.15, K1022+0.05)))</f>
        <v>TJ status removed</v>
      </c>
      <c r="N1022" s="11">
        <v>32.11</v>
      </c>
      <c r="O1022" s="11">
        <v>1078.01</v>
      </c>
      <c r="P1022" s="11">
        <v>27.42</v>
      </c>
      <c r="Q1022" s="11">
        <v>2044.32</v>
      </c>
      <c r="R1022" s="2"/>
    </row>
    <row r="1023" spans="1:18" ht="15.75" customHeight="1">
      <c r="A1023" s="2">
        <v>10532</v>
      </c>
      <c r="B1023" s="27" t="s">
        <v>1197</v>
      </c>
      <c r="C1023" s="12" t="s">
        <v>2043</v>
      </c>
      <c r="D1023" s="13" t="s">
        <v>2044</v>
      </c>
      <c r="E1023" s="2">
        <v>20</v>
      </c>
      <c r="F1023" s="2">
        <v>0</v>
      </c>
      <c r="G1023" s="19">
        <v>0</v>
      </c>
      <c r="H1023" s="19">
        <v>0.1</v>
      </c>
      <c r="I1023" s="7">
        <v>13</v>
      </c>
      <c r="J1023" s="7">
        <v>0</v>
      </c>
      <c r="K1023" s="16">
        <f>IF(OR(ISBLANK(I1023),ISBLANK(J1023)),"",(J1023/I1023))</f>
        <v>0</v>
      </c>
      <c r="L1023" s="17" t="str">
        <f>IF(K1023="","",IF(K1023&gt;=H1023,"Yes","No"))</f>
        <v>No</v>
      </c>
      <c r="M1023" s="18" t="str">
        <f>IF(OR(ISBLANK(I1023),ISBLANK(J1023)),"",IF(L1023="No", "TJ status removed",IF(K1023&gt;0.34, K1023 *1.15, K1023+0.05)))</f>
        <v>TJ status removed</v>
      </c>
      <c r="N1023" s="11">
        <v>26.31</v>
      </c>
      <c r="O1023" s="11">
        <v>794.92</v>
      </c>
      <c r="P1023" s="11">
        <v>0</v>
      </c>
      <c r="Q1023" s="11">
        <v>0</v>
      </c>
      <c r="R1023" s="2"/>
    </row>
    <row r="1024" spans="1:18" ht="15.75" customHeight="1">
      <c r="A1024" s="2">
        <v>42979</v>
      </c>
      <c r="B1024" s="27" t="s">
        <v>1197</v>
      </c>
      <c r="C1024" s="12" t="s">
        <v>2045</v>
      </c>
      <c r="D1024" s="13" t="s">
        <v>2046</v>
      </c>
      <c r="E1024" s="2">
        <v>25</v>
      </c>
      <c r="F1024" s="2">
        <v>9</v>
      </c>
      <c r="G1024" s="19">
        <v>0.36</v>
      </c>
      <c r="H1024" s="19">
        <v>0.41</v>
      </c>
      <c r="I1024" s="7">
        <v>18</v>
      </c>
      <c r="J1024" s="7">
        <v>13</v>
      </c>
      <c r="K1024" s="16">
        <f>IF(OR(ISBLANK(I1024),ISBLANK(J1024)),"",(J1024/I1024))</f>
        <v>0.72222222222222221</v>
      </c>
      <c r="L1024" s="17" t="str">
        <f>IF(K1024="","",IF(K1024&gt;=H1024,"Yes","No"))</f>
        <v>Yes</v>
      </c>
      <c r="M1024" s="18">
        <f>IF(OR(ISBLANK(I1024),ISBLANK(J1024)),"",IF(L1024="No", "TJ status removed",IF(K1024&gt;0.34, K1024 *1.15, K1024+0.05)))</f>
        <v>0.83055555555555549</v>
      </c>
      <c r="N1024" s="11">
        <v>0</v>
      </c>
      <c r="O1024" s="11">
        <v>350.6</v>
      </c>
      <c r="P1024" s="11">
        <v>9.15</v>
      </c>
      <c r="Q1024" s="11">
        <v>1705.85</v>
      </c>
      <c r="R1024" s="2"/>
    </row>
    <row r="1025" spans="1:18" ht="15.75" customHeight="1">
      <c r="A1025" s="2">
        <v>11701</v>
      </c>
      <c r="B1025" s="27" t="s">
        <v>1197</v>
      </c>
      <c r="C1025" s="12" t="s">
        <v>2047</v>
      </c>
      <c r="D1025" s="13" t="s">
        <v>2048</v>
      </c>
      <c r="E1025" s="2">
        <v>23</v>
      </c>
      <c r="F1025" s="2">
        <v>7</v>
      </c>
      <c r="G1025" s="19">
        <v>0.3</v>
      </c>
      <c r="H1025" s="19">
        <v>0.37</v>
      </c>
      <c r="I1025" s="7">
        <v>23</v>
      </c>
      <c r="J1025" s="7">
        <v>16</v>
      </c>
      <c r="K1025" s="16">
        <f>IF(OR(ISBLANK(I1025),ISBLANK(J1025)),"",(J1025/I1025))</f>
        <v>0.69565217391304346</v>
      </c>
      <c r="L1025" s="17" t="str">
        <f>IF(K1025="","",IF(K1025&gt;=H1025,"Yes","No"))</f>
        <v>Yes</v>
      </c>
      <c r="M1025" s="18">
        <f>IF(OR(ISBLANK(I1025),ISBLANK(J1025)),"",IF(L1025="No", "TJ status removed",IF(K1025&gt;0.34, K1025 *1.15, K1025+0.05)))</f>
        <v>0.79999999999999993</v>
      </c>
      <c r="N1025" s="11">
        <v>71.86</v>
      </c>
      <c r="O1025" s="11">
        <v>1525.14</v>
      </c>
      <c r="P1025" s="11">
        <v>52.56</v>
      </c>
      <c r="Q1025" s="11">
        <v>3901.31</v>
      </c>
      <c r="R1025" s="2"/>
    </row>
    <row r="1026" spans="1:18" ht="15.75" customHeight="1">
      <c r="A1026" s="2">
        <v>10658</v>
      </c>
      <c r="B1026" s="27" t="s">
        <v>1197</v>
      </c>
      <c r="C1026" s="12" t="s">
        <v>2049</v>
      </c>
      <c r="D1026" s="13" t="s">
        <v>2050</v>
      </c>
      <c r="E1026" s="2">
        <v>21</v>
      </c>
      <c r="F1026" s="2">
        <v>2</v>
      </c>
      <c r="G1026" s="19">
        <v>0.1</v>
      </c>
      <c r="H1026" s="19">
        <v>0.18</v>
      </c>
      <c r="I1026" s="7">
        <v>19</v>
      </c>
      <c r="J1026" s="7">
        <v>5</v>
      </c>
      <c r="K1026" s="16">
        <f>IF(OR(ISBLANK(I1026),ISBLANK(J1026)),"",(J1026/I1026))</f>
        <v>0.26315789473684209</v>
      </c>
      <c r="L1026" s="17" t="str">
        <f>IF(K1026="","",IF(K1026&gt;=H1026,"Yes","No"))</f>
        <v>Yes</v>
      </c>
      <c r="M1026" s="18">
        <f>IF(OR(ISBLANK(I1026),ISBLANK(J1026)),"",IF(L1026="No", "TJ status removed",IF(K1026&gt;0.34, K1026 *1.15, K1026+0.05)))</f>
        <v>0.31315789473684208</v>
      </c>
      <c r="N1026" s="11">
        <v>4.1399999999999997</v>
      </c>
      <c r="O1026" s="11">
        <v>1831.79</v>
      </c>
      <c r="P1026" s="11">
        <v>0</v>
      </c>
      <c r="Q1026" s="11">
        <v>2855.2</v>
      </c>
      <c r="R1026" s="2"/>
    </row>
    <row r="1027" spans="1:18" ht="15.75" customHeight="1">
      <c r="A1027" s="2">
        <v>10434</v>
      </c>
      <c r="B1027" s="27" t="s">
        <v>1197</v>
      </c>
      <c r="C1027" s="12" t="s">
        <v>2051</v>
      </c>
      <c r="D1027" s="13" t="s">
        <v>2052</v>
      </c>
      <c r="E1027" s="2">
        <v>96</v>
      </c>
      <c r="F1027" s="2">
        <v>48</v>
      </c>
      <c r="G1027" s="19">
        <v>0.5</v>
      </c>
      <c r="H1027" s="19">
        <v>0.57999999999999996</v>
      </c>
      <c r="I1027" s="7">
        <v>62</v>
      </c>
      <c r="J1027" s="7">
        <v>25</v>
      </c>
      <c r="K1027" s="16">
        <f>IF(OR(ISBLANK(I1027),ISBLANK(J1027)),"",(J1027/I1027))</f>
        <v>0.40322580645161288</v>
      </c>
      <c r="L1027" s="17" t="str">
        <f>IF(K1027="","",IF(K1027&gt;=H1027,"Yes","No"))</f>
        <v>No</v>
      </c>
      <c r="M1027" s="18" t="str">
        <f>IF(OR(ISBLANK(I1027),ISBLANK(J1027)),"",IF(L1027="No", "TJ status removed",IF(K1027&gt;0.34, K1027 *1.15, K1027+0.05)))</f>
        <v>TJ status removed</v>
      </c>
      <c r="N1027" s="11">
        <v>1526.08</v>
      </c>
      <c r="O1027" s="11">
        <v>635.27</v>
      </c>
      <c r="P1027" s="11">
        <v>12.88</v>
      </c>
      <c r="Q1027" s="11">
        <v>2240.08</v>
      </c>
      <c r="R1027" s="2"/>
    </row>
    <row r="1028" spans="1:18" ht="15.75" customHeight="1">
      <c r="A1028" s="2">
        <v>10570</v>
      </c>
      <c r="B1028" s="27" t="s">
        <v>1197</v>
      </c>
      <c r="C1028" s="12" t="s">
        <v>2053</v>
      </c>
      <c r="D1028" s="13" t="s">
        <v>2054</v>
      </c>
      <c r="E1028" s="2">
        <v>145</v>
      </c>
      <c r="F1028" s="2">
        <v>14</v>
      </c>
      <c r="G1028" s="19">
        <v>0.1</v>
      </c>
      <c r="H1028" s="19">
        <v>0.21</v>
      </c>
      <c r="I1028" s="7">
        <v>107</v>
      </c>
      <c r="J1028" s="7">
        <v>21</v>
      </c>
      <c r="K1028" s="16">
        <f>IF(OR(ISBLANK(I1028),ISBLANK(J1028)),"",(J1028/I1028))</f>
        <v>0.19626168224299065</v>
      </c>
      <c r="L1028" s="17" t="str">
        <f>IF(K1028="","",IF(K1028&gt;=H1028,"Yes","No"))</f>
        <v>No</v>
      </c>
      <c r="M1028" s="18" t="str">
        <f>IF(OR(ISBLANK(I1028),ISBLANK(J1028)),"",IF(L1028="No", "TJ status removed",IF(K1028&gt;0.34, K1028 *1.15, K1028+0.05)))</f>
        <v>TJ status removed</v>
      </c>
      <c r="N1028" s="11">
        <v>15.69</v>
      </c>
      <c r="O1028" s="11">
        <v>1070.6400000000001</v>
      </c>
      <c r="P1028" s="11">
        <v>7.29</v>
      </c>
      <c r="Q1028" s="11">
        <v>2602.86</v>
      </c>
      <c r="R1028" s="2"/>
    </row>
    <row r="1029" spans="1:18" ht="15.75" customHeight="1">
      <c r="A1029" s="2">
        <v>11056</v>
      </c>
      <c r="B1029" s="27" t="s">
        <v>1197</v>
      </c>
      <c r="C1029" s="12" t="s">
        <v>2055</v>
      </c>
      <c r="D1029" s="13" t="s">
        <v>2056</v>
      </c>
      <c r="E1029" s="2">
        <v>286</v>
      </c>
      <c r="F1029" s="2">
        <v>19</v>
      </c>
      <c r="G1029" s="19">
        <v>7.0000000000000007E-2</v>
      </c>
      <c r="H1029" s="19">
        <v>0.13</v>
      </c>
      <c r="I1029" s="7">
        <v>258</v>
      </c>
      <c r="J1029" s="7">
        <v>14</v>
      </c>
      <c r="K1029" s="16">
        <f>IF(OR(ISBLANK(I1029),ISBLANK(J1029)),"",(J1029/I1029))</f>
        <v>5.4263565891472867E-2</v>
      </c>
      <c r="L1029" s="17" t="str">
        <f>IF(K1029="","",IF(K1029&gt;=H1029,"Yes","No"))</f>
        <v>No</v>
      </c>
      <c r="M1029" s="18" t="str">
        <f>IF(OR(ISBLANK(I1029),ISBLANK(J1029)),"",IF(L1029="No", "TJ status removed",IF(K1029&gt;0.34, K1029 *1.15, K1029+0.05)))</f>
        <v>TJ status removed</v>
      </c>
      <c r="N1029" s="11">
        <v>14.32</v>
      </c>
      <c r="O1029" s="11">
        <v>316.44</v>
      </c>
      <c r="P1029" s="11">
        <v>16.07</v>
      </c>
      <c r="Q1029" s="11">
        <v>1167.3599999999999</v>
      </c>
      <c r="R1029" s="2"/>
    </row>
    <row r="1030" spans="1:18" ht="15.75" customHeight="1">
      <c r="A1030" s="2">
        <v>10266</v>
      </c>
      <c r="B1030" s="27" t="s">
        <v>1197</v>
      </c>
      <c r="C1030" s="12" t="s">
        <v>2057</v>
      </c>
      <c r="D1030" s="13" t="s">
        <v>2058</v>
      </c>
      <c r="E1030" s="2">
        <v>60</v>
      </c>
      <c r="F1030" s="2">
        <v>8</v>
      </c>
      <c r="G1030" s="19">
        <v>0.13</v>
      </c>
      <c r="H1030" s="19">
        <v>0.28999999999999998</v>
      </c>
      <c r="I1030" s="7">
        <v>104</v>
      </c>
      <c r="J1030" s="7">
        <v>8</v>
      </c>
      <c r="K1030" s="16">
        <f>IF(OR(ISBLANK(I1030),ISBLANK(J1030)),"",(J1030/I1030))</f>
        <v>7.6923076923076927E-2</v>
      </c>
      <c r="L1030" s="17" t="str">
        <f>IF(K1030="","",IF(K1030&gt;=H1030,"Yes","No"))</f>
        <v>No</v>
      </c>
      <c r="M1030" s="18" t="str">
        <f>IF(OR(ISBLANK(I1030),ISBLANK(J1030)),"",IF(L1030="No", "TJ status removed",IF(K1030&gt;0.34, K1030 *1.15, K1030+0.05)))</f>
        <v>TJ status removed</v>
      </c>
      <c r="N1030" s="11">
        <v>25.64</v>
      </c>
      <c r="O1030" s="11">
        <v>280.68</v>
      </c>
      <c r="P1030" s="11">
        <v>26.63</v>
      </c>
      <c r="Q1030" s="11">
        <v>1340.38</v>
      </c>
      <c r="R1030" s="2"/>
    </row>
    <row r="1031" spans="1:18" ht="15.75" customHeight="1">
      <c r="A1031" s="2">
        <v>12565</v>
      </c>
      <c r="B1031" s="27" t="s">
        <v>1197</v>
      </c>
      <c r="C1031" s="12" t="s">
        <v>2059</v>
      </c>
      <c r="D1031" s="13" t="s">
        <v>2060</v>
      </c>
      <c r="E1031" s="2">
        <v>72</v>
      </c>
      <c r="F1031" s="2">
        <v>7</v>
      </c>
      <c r="G1031" s="19">
        <v>0.1</v>
      </c>
      <c r="H1031" s="19">
        <v>0.15</v>
      </c>
      <c r="I1031" s="7">
        <v>124</v>
      </c>
      <c r="J1031" s="7">
        <v>14</v>
      </c>
      <c r="K1031" s="16">
        <f>IF(OR(ISBLANK(I1031),ISBLANK(J1031)),"",(J1031/I1031))</f>
        <v>0.11290322580645161</v>
      </c>
      <c r="L1031" s="17" t="str">
        <f>IF(K1031="","",IF(K1031&gt;=H1031,"Yes","No"))</f>
        <v>No</v>
      </c>
      <c r="M1031" s="18" t="str">
        <f>IF(OR(ISBLANK(I1031),ISBLANK(J1031)),"",IF(L1031="No", "TJ status removed",IF(K1031&gt;0.34, K1031 *1.15, K1031+0.05)))</f>
        <v>TJ status removed</v>
      </c>
      <c r="N1031" s="11">
        <v>27.43</v>
      </c>
      <c r="O1031" s="11">
        <v>812.29</v>
      </c>
      <c r="P1031" s="11">
        <v>36.64</v>
      </c>
      <c r="Q1031" s="11">
        <v>2875.5</v>
      </c>
      <c r="R1031" s="2"/>
    </row>
    <row r="1032" spans="1:18" ht="15.75" customHeight="1">
      <c r="A1032" s="2">
        <v>373</v>
      </c>
      <c r="B1032" s="27" t="s">
        <v>1197</v>
      </c>
      <c r="C1032" s="12" t="s">
        <v>2061</v>
      </c>
      <c r="D1032" s="13" t="s">
        <v>2062</v>
      </c>
      <c r="E1032" s="2">
        <v>63</v>
      </c>
      <c r="F1032" s="2">
        <v>1</v>
      </c>
      <c r="G1032" s="19">
        <v>0.02</v>
      </c>
      <c r="H1032" s="19">
        <v>0.12</v>
      </c>
      <c r="I1032" s="7">
        <v>57</v>
      </c>
      <c r="J1032" s="7">
        <v>2</v>
      </c>
      <c r="K1032" s="16">
        <f>IF(OR(ISBLANK(I1032),ISBLANK(J1032)),"",(J1032/I1032))</f>
        <v>3.5087719298245612E-2</v>
      </c>
      <c r="L1032" s="17" t="str">
        <f>IF(K1032="","",IF(K1032&gt;=H1032,"Yes","No"))</f>
        <v>No</v>
      </c>
      <c r="M1032" s="18" t="str">
        <f>IF(OR(ISBLANK(I1032),ISBLANK(J1032)),"",IF(L1032="No", "TJ status removed",IF(K1032&gt;0.34, K1032 *1.15, K1032+0.05)))</f>
        <v>TJ status removed</v>
      </c>
      <c r="N1032" s="11">
        <v>10.039999999999999</v>
      </c>
      <c r="O1032" s="11">
        <v>308.75</v>
      </c>
      <c r="P1032" s="11">
        <v>0</v>
      </c>
      <c r="Q1032" s="11">
        <v>1391.5</v>
      </c>
      <c r="R1032" s="2"/>
    </row>
    <row r="1033" spans="1:18" ht="15.75" customHeight="1">
      <c r="A1033" s="2">
        <v>246</v>
      </c>
      <c r="B1033" s="27" t="s">
        <v>1197</v>
      </c>
      <c r="C1033" s="12" t="s">
        <v>2063</v>
      </c>
      <c r="D1033" s="13" t="s">
        <v>2064</v>
      </c>
      <c r="E1033" s="2">
        <v>105</v>
      </c>
      <c r="F1033" s="2">
        <v>6</v>
      </c>
      <c r="G1033" s="19">
        <v>0.06</v>
      </c>
      <c r="H1033" s="19">
        <v>0.13</v>
      </c>
      <c r="I1033" s="7">
        <v>90</v>
      </c>
      <c r="J1033" s="7">
        <v>7</v>
      </c>
      <c r="K1033" s="16">
        <f>IF(OR(ISBLANK(I1033),ISBLANK(J1033)),"",(J1033/I1033))</f>
        <v>7.7777777777777779E-2</v>
      </c>
      <c r="L1033" s="17" t="str">
        <f>IF(K1033="","",IF(K1033&gt;=H1033,"Yes","No"))</f>
        <v>No</v>
      </c>
      <c r="M1033" s="18" t="str">
        <f>IF(OR(ISBLANK(I1033),ISBLANK(J1033)),"",IF(L1033="No", "TJ status removed",IF(K1033&gt;0.34, K1033 *1.15, K1033+0.05)))</f>
        <v>TJ status removed</v>
      </c>
      <c r="N1033" s="11">
        <v>6.58</v>
      </c>
      <c r="O1033" s="11">
        <v>474.58</v>
      </c>
      <c r="P1033" s="11">
        <v>17.14</v>
      </c>
      <c r="Q1033" s="11">
        <v>1550.29</v>
      </c>
      <c r="R1033" s="2"/>
    </row>
    <row r="1034" spans="1:18" ht="15.75" customHeight="1">
      <c r="A1034" s="2">
        <v>40609</v>
      </c>
      <c r="B1034" s="27" t="s">
        <v>1197</v>
      </c>
      <c r="C1034" s="12" t="s">
        <v>2065</v>
      </c>
      <c r="D1034" s="13" t="s">
        <v>2066</v>
      </c>
      <c r="E1034" s="2">
        <v>105</v>
      </c>
      <c r="F1034" s="2">
        <v>25</v>
      </c>
      <c r="G1034" s="19">
        <v>0.24</v>
      </c>
      <c r="H1034" s="19">
        <v>0.28999999999999998</v>
      </c>
      <c r="I1034" s="7">
        <v>79</v>
      </c>
      <c r="J1034" s="7">
        <v>7</v>
      </c>
      <c r="K1034" s="16">
        <f>IF(OR(ISBLANK(I1034),ISBLANK(J1034)),"",(J1034/I1034))</f>
        <v>8.8607594936708861E-2</v>
      </c>
      <c r="L1034" s="17" t="str">
        <f>IF(K1034="","",IF(K1034&gt;=H1034,"Yes","No"))</f>
        <v>No</v>
      </c>
      <c r="M1034" s="18" t="str">
        <f>IF(OR(ISBLANK(I1034),ISBLANK(J1034)),"",IF(L1034="No", "TJ status removed",IF(K1034&gt;0.34, K1034 *1.15, K1034+0.05)))</f>
        <v>TJ status removed</v>
      </c>
      <c r="N1034" s="11">
        <v>30.44</v>
      </c>
      <c r="O1034" s="11">
        <v>153</v>
      </c>
      <c r="P1034" s="11">
        <v>19.71</v>
      </c>
      <c r="Q1034" s="11">
        <v>1138.71</v>
      </c>
      <c r="R1034" s="2"/>
    </row>
    <row r="1035" spans="1:18" ht="15.75" customHeight="1">
      <c r="A1035" s="2">
        <v>12217</v>
      </c>
      <c r="B1035" s="27" t="s">
        <v>1197</v>
      </c>
      <c r="C1035" s="12" t="s">
        <v>2067</v>
      </c>
      <c r="D1035" s="13" t="s">
        <v>2068</v>
      </c>
      <c r="E1035" s="2">
        <v>28</v>
      </c>
      <c r="F1035" s="2">
        <v>8</v>
      </c>
      <c r="G1035" s="19">
        <v>0.28999999999999998</v>
      </c>
      <c r="H1035" s="19">
        <v>0.34</v>
      </c>
      <c r="I1035" s="7">
        <v>12</v>
      </c>
      <c r="J1035" s="7">
        <v>3</v>
      </c>
      <c r="K1035" s="16">
        <f>IF(OR(ISBLANK(I1035),ISBLANK(J1035)),"",(J1035/I1035))</f>
        <v>0.25</v>
      </c>
      <c r="L1035" s="17" t="str">
        <f>IF(K1035="","",IF(K1035&gt;=H1035,"Yes","No"))</f>
        <v>No</v>
      </c>
      <c r="M1035" s="18" t="str">
        <f>IF(OR(ISBLANK(I1035),ISBLANK(J1035)),"",IF(L1035="No", "TJ status removed",IF(K1035&gt;0.34, K1035 *1.15, K1035+0.05)))</f>
        <v>TJ status removed</v>
      </c>
      <c r="N1035" s="11">
        <v>0</v>
      </c>
      <c r="O1035" s="11">
        <v>123</v>
      </c>
      <c r="P1035" s="11">
        <v>17.670000000000002</v>
      </c>
      <c r="Q1035" s="11">
        <v>1169.67</v>
      </c>
      <c r="R1035" s="2"/>
    </row>
    <row r="1036" spans="1:18" ht="15.75" customHeight="1">
      <c r="A1036" s="2">
        <v>40590</v>
      </c>
      <c r="B1036" s="27" t="s">
        <v>1197</v>
      </c>
      <c r="C1036" s="12" t="s">
        <v>2069</v>
      </c>
      <c r="D1036" s="13" t="s">
        <v>2070</v>
      </c>
      <c r="E1036" s="2">
        <v>30</v>
      </c>
      <c r="F1036" s="2">
        <v>9</v>
      </c>
      <c r="G1036" s="19">
        <v>0.3</v>
      </c>
      <c r="H1036" s="19">
        <v>0.35</v>
      </c>
      <c r="I1036" s="7">
        <v>27</v>
      </c>
      <c r="J1036" s="7">
        <v>11</v>
      </c>
      <c r="K1036" s="16">
        <f>IF(OR(ISBLANK(I1036),ISBLANK(J1036)),"",(J1036/I1036))</f>
        <v>0.40740740740740738</v>
      </c>
      <c r="L1036" s="17" t="str">
        <f>IF(K1036="","",IF(K1036&gt;=H1036,"Yes","No"))</f>
        <v>Yes</v>
      </c>
      <c r="M1036" s="18">
        <f>IF(OR(ISBLANK(I1036),ISBLANK(J1036)),"",IF(L1036="No", "TJ status removed",IF(K1036&gt;0.34, K1036 *1.15, K1036+0.05)))</f>
        <v>0.46851851851851845</v>
      </c>
      <c r="N1036" s="11">
        <v>4.3099999999999996</v>
      </c>
      <c r="O1036" s="11">
        <v>569.62</v>
      </c>
      <c r="P1036" s="11">
        <v>30.64</v>
      </c>
      <c r="Q1036" s="11">
        <v>1439</v>
      </c>
      <c r="R1036" s="2"/>
    </row>
    <row r="1037" spans="1:18" ht="15.75" customHeight="1">
      <c r="A1037" s="2">
        <v>11416</v>
      </c>
      <c r="B1037" s="27" t="s">
        <v>1197</v>
      </c>
      <c r="C1037" s="12" t="s">
        <v>2071</v>
      </c>
      <c r="D1037" s="13" t="s">
        <v>2072</v>
      </c>
      <c r="E1037" s="2">
        <v>174</v>
      </c>
      <c r="F1037" s="2">
        <v>39</v>
      </c>
      <c r="G1037" s="19">
        <v>0.22</v>
      </c>
      <c r="H1037" s="19">
        <v>0.28999999999999998</v>
      </c>
      <c r="I1037" s="7">
        <v>167</v>
      </c>
      <c r="J1037" s="7">
        <v>57</v>
      </c>
      <c r="K1037" s="16">
        <f>IF(OR(ISBLANK(I1037),ISBLANK(J1037)),"",(J1037/I1037))</f>
        <v>0.3413173652694611</v>
      </c>
      <c r="L1037" s="17" t="str">
        <f>IF(K1037="","",IF(K1037&gt;=H1037,"Yes","No"))</f>
        <v>Yes</v>
      </c>
      <c r="M1037" s="18">
        <f>IF(OR(ISBLANK(I1037),ISBLANK(J1037)),"",IF(L1037="No", "TJ status removed",IF(K1037&gt;0.34, K1037 *1.15, K1037+0.05)))</f>
        <v>0.39251497005988023</v>
      </c>
      <c r="N1037" s="11">
        <v>32.14</v>
      </c>
      <c r="O1037" s="11">
        <v>651.22</v>
      </c>
      <c r="P1037" s="11">
        <v>11.11</v>
      </c>
      <c r="Q1037" s="11">
        <v>1403.81</v>
      </c>
      <c r="R1037" s="2"/>
    </row>
    <row r="1038" spans="1:18" ht="15.75" customHeight="1">
      <c r="A1038" s="2">
        <v>12630</v>
      </c>
      <c r="B1038" s="27" t="s">
        <v>1197</v>
      </c>
      <c r="C1038" s="12" t="s">
        <v>2073</v>
      </c>
      <c r="D1038" s="13" t="s">
        <v>2074</v>
      </c>
      <c r="E1038" s="2">
        <v>160</v>
      </c>
      <c r="F1038" s="2">
        <v>52</v>
      </c>
      <c r="G1038" s="19">
        <v>0.33</v>
      </c>
      <c r="H1038" s="19">
        <v>0.38</v>
      </c>
      <c r="I1038" s="7">
        <v>183</v>
      </c>
      <c r="J1038" s="7">
        <v>79</v>
      </c>
      <c r="K1038" s="16">
        <f>IF(OR(ISBLANK(I1038),ISBLANK(J1038)),"",(J1038/I1038))</f>
        <v>0.43169398907103823</v>
      </c>
      <c r="L1038" s="17" t="str">
        <f>IF(K1038="","",IF(K1038&gt;=H1038,"Yes","No"))</f>
        <v>Yes</v>
      </c>
      <c r="M1038" s="18">
        <f>IF(OR(ISBLANK(I1038),ISBLANK(J1038)),"",IF(L1038="No", "TJ status removed",IF(K1038&gt;0.34, K1038 *1.15, K1038+0.05)))</f>
        <v>0.49644808743169394</v>
      </c>
      <c r="N1038" s="11">
        <v>14.87</v>
      </c>
      <c r="O1038" s="11">
        <v>534.59</v>
      </c>
      <c r="P1038" s="11">
        <v>25.35</v>
      </c>
      <c r="Q1038" s="11">
        <v>1780.04</v>
      </c>
      <c r="R1038" s="43" t="s">
        <v>2075</v>
      </c>
    </row>
    <row r="1039" spans="1:18" ht="15.75" customHeight="1">
      <c r="A1039" s="2">
        <v>12249</v>
      </c>
      <c r="B1039" s="27" t="s">
        <v>1197</v>
      </c>
      <c r="C1039" s="12" t="s">
        <v>2076</v>
      </c>
      <c r="D1039" s="13" t="s">
        <v>2077</v>
      </c>
      <c r="E1039" s="2">
        <v>29</v>
      </c>
      <c r="F1039" s="2">
        <v>3</v>
      </c>
      <c r="G1039" s="19">
        <v>0.1</v>
      </c>
      <c r="H1039" s="19">
        <v>0.15</v>
      </c>
      <c r="I1039" s="7">
        <v>34</v>
      </c>
      <c r="J1039" s="7">
        <v>4</v>
      </c>
      <c r="K1039" s="16">
        <f>IF(OR(ISBLANK(I1039),ISBLANK(J1039)),"",(J1039/I1039))</f>
        <v>0.11764705882352941</v>
      </c>
      <c r="L1039" s="17" t="str">
        <f>IF(K1039="","",IF(K1039&gt;=H1039,"Yes","No"))</f>
        <v>No</v>
      </c>
      <c r="M1039" s="18" t="str">
        <f>IF(OR(ISBLANK(I1039),ISBLANK(J1039)),"",IF(L1039="No", "TJ status removed",IF(K1039&gt;0.34, K1039 *1.15, K1039+0.05)))</f>
        <v>TJ status removed</v>
      </c>
      <c r="N1039" s="11">
        <v>8.4700000000000006</v>
      </c>
      <c r="O1039" s="11">
        <v>623.47</v>
      </c>
      <c r="P1039" s="11">
        <v>11</v>
      </c>
      <c r="Q1039" s="11">
        <v>1219.5</v>
      </c>
      <c r="R1039" s="2"/>
    </row>
    <row r="1040" spans="1:18" ht="15.75" customHeight="1">
      <c r="A1040" s="2">
        <v>10051</v>
      </c>
      <c r="B1040" s="27" t="s">
        <v>1197</v>
      </c>
      <c r="C1040" s="12" t="s">
        <v>2078</v>
      </c>
      <c r="D1040" s="13" t="s">
        <v>2079</v>
      </c>
      <c r="E1040" s="2">
        <v>294</v>
      </c>
      <c r="F1040" s="2">
        <v>68</v>
      </c>
      <c r="G1040" s="19">
        <v>0.23</v>
      </c>
      <c r="H1040" s="19">
        <v>0.28000000000000003</v>
      </c>
      <c r="I1040" s="7">
        <v>257</v>
      </c>
      <c r="J1040" s="7">
        <v>52</v>
      </c>
      <c r="K1040" s="16">
        <f>IF(OR(ISBLANK(I1040),ISBLANK(J1040)),"",(J1040/I1040))</f>
        <v>0.20233463035019456</v>
      </c>
      <c r="L1040" s="17" t="str">
        <f>IF(K1040="","",IF(K1040&gt;=H1040,"Yes","No"))</f>
        <v>No</v>
      </c>
      <c r="M1040" s="18" t="str">
        <f>IF(OR(ISBLANK(I1040),ISBLANK(J1040)),"",IF(L1040="No", "TJ status removed",IF(K1040&gt;0.34, K1040 *1.15, K1040+0.05)))</f>
        <v>TJ status removed</v>
      </c>
      <c r="N1040" s="11">
        <v>25.88</v>
      </c>
      <c r="O1040" s="11">
        <v>456.05</v>
      </c>
      <c r="P1040" s="11">
        <v>19.98</v>
      </c>
      <c r="Q1040" s="11">
        <v>1177.79</v>
      </c>
      <c r="R1040" s="2"/>
    </row>
    <row r="1041" spans="1:18" ht="15.75" customHeight="1">
      <c r="A1041" s="2">
        <v>41296</v>
      </c>
      <c r="B1041" s="27" t="s">
        <v>1197</v>
      </c>
      <c r="C1041" s="12" t="s">
        <v>2080</v>
      </c>
      <c r="D1041" s="13" t="s">
        <v>2081</v>
      </c>
      <c r="E1041" s="2">
        <v>25</v>
      </c>
      <c r="F1041" s="2">
        <v>8</v>
      </c>
      <c r="G1041" s="19">
        <v>0.32</v>
      </c>
      <c r="H1041" s="19">
        <v>0.37</v>
      </c>
      <c r="I1041" s="7">
        <v>21</v>
      </c>
      <c r="J1041" s="7">
        <v>8</v>
      </c>
      <c r="K1041" s="16">
        <f>IF(OR(ISBLANK(I1041),ISBLANK(J1041)),"",(J1041/I1041))</f>
        <v>0.38095238095238093</v>
      </c>
      <c r="L1041" s="17" t="str">
        <f>IF(K1041="","",IF(K1041&gt;=H1041,"Yes","No"))</f>
        <v>Yes</v>
      </c>
      <c r="M1041" s="18">
        <f>IF(OR(ISBLANK(I1041),ISBLANK(J1041)),"",IF(L1041="No", "TJ status removed",IF(K1041&gt;0.34, K1041 *1.15, K1041+0.05)))</f>
        <v>0.43809523809523804</v>
      </c>
      <c r="N1041" s="11">
        <v>24.85</v>
      </c>
      <c r="O1041" s="11">
        <v>323</v>
      </c>
      <c r="P1041" s="11">
        <v>67.5</v>
      </c>
      <c r="Q1041" s="11">
        <v>1845</v>
      </c>
      <c r="R1041" s="2"/>
    </row>
    <row r="1042" spans="1:18" ht="15.75" customHeight="1">
      <c r="A1042" s="2">
        <v>383</v>
      </c>
      <c r="B1042" s="27" t="s">
        <v>1197</v>
      </c>
      <c r="C1042" s="12" t="s">
        <v>2082</v>
      </c>
      <c r="D1042" s="13" t="s">
        <v>2083</v>
      </c>
      <c r="E1042" s="2">
        <v>79</v>
      </c>
      <c r="F1042" s="2">
        <v>22</v>
      </c>
      <c r="G1042" s="19">
        <v>0.28000000000000003</v>
      </c>
      <c r="H1042" s="19">
        <v>0.35</v>
      </c>
      <c r="I1042" s="7">
        <v>65</v>
      </c>
      <c r="J1042" s="7">
        <v>17</v>
      </c>
      <c r="K1042" s="16">
        <f>IF(OR(ISBLANK(I1042),ISBLANK(J1042)),"",(J1042/I1042))</f>
        <v>0.26153846153846155</v>
      </c>
      <c r="L1042" s="17" t="str">
        <f>IF(K1042="","",IF(K1042&gt;=H1042,"Yes","No"))</f>
        <v>No</v>
      </c>
      <c r="M1042" s="18" t="str">
        <f>IF(OR(ISBLANK(I1042),ISBLANK(J1042)),"",IF(L1042="No", "TJ status removed",IF(K1042&gt;0.34, K1042 *1.15, K1042+0.05)))</f>
        <v>TJ status removed</v>
      </c>
      <c r="N1042" s="11">
        <v>58.35</v>
      </c>
      <c r="O1042" s="11">
        <v>626.37</v>
      </c>
      <c r="P1042" s="11">
        <v>21.53</v>
      </c>
      <c r="Q1042" s="11">
        <v>1362.94</v>
      </c>
      <c r="R1042" s="2"/>
    </row>
    <row r="1043" spans="1:18" ht="15.75" customHeight="1">
      <c r="A1043" s="2">
        <v>10440</v>
      </c>
      <c r="B1043" s="27" t="s">
        <v>1197</v>
      </c>
      <c r="C1043" s="12" t="s">
        <v>2084</v>
      </c>
      <c r="D1043" s="13" t="s">
        <v>2085</v>
      </c>
      <c r="E1043" s="2">
        <v>68</v>
      </c>
      <c r="F1043" s="2">
        <v>11</v>
      </c>
      <c r="G1043" s="19">
        <v>0.16</v>
      </c>
      <c r="H1043" s="19">
        <v>0.3</v>
      </c>
      <c r="I1043" s="7">
        <v>54</v>
      </c>
      <c r="J1043" s="7">
        <v>5</v>
      </c>
      <c r="K1043" s="16">
        <f>IF(OR(ISBLANK(I1043),ISBLANK(J1043)),"",(J1043/I1043))</f>
        <v>9.2592592592592587E-2</v>
      </c>
      <c r="L1043" s="17" t="str">
        <f>IF(K1043="","",IF(K1043&gt;=H1043,"Yes","No"))</f>
        <v>No</v>
      </c>
      <c r="M1043" s="18" t="str">
        <f>IF(OR(ISBLANK(I1043),ISBLANK(J1043)),"",IF(L1043="No", "TJ status removed",IF(K1043&gt;0.34, K1043 *1.15, K1043+0.05)))</f>
        <v>TJ status removed</v>
      </c>
      <c r="N1043" s="11">
        <v>11.86</v>
      </c>
      <c r="O1043" s="11">
        <v>165.94</v>
      </c>
      <c r="P1043" s="11">
        <v>6.2</v>
      </c>
      <c r="Q1043" s="11">
        <v>1282</v>
      </c>
      <c r="R1043" s="2"/>
    </row>
    <row r="1044" spans="1:18" ht="15.75" customHeight="1">
      <c r="A1044" s="2">
        <v>10826</v>
      </c>
      <c r="B1044" s="27" t="s">
        <v>1197</v>
      </c>
      <c r="C1044" s="12" t="s">
        <v>2086</v>
      </c>
      <c r="D1044" s="13" t="s">
        <v>2087</v>
      </c>
      <c r="E1044" s="2">
        <v>29</v>
      </c>
      <c r="F1044" s="2">
        <v>5</v>
      </c>
      <c r="G1044" s="19">
        <v>0.17</v>
      </c>
      <c r="H1044" s="19">
        <v>0.22</v>
      </c>
      <c r="I1044" s="7">
        <v>27</v>
      </c>
      <c r="J1044" s="7">
        <v>6</v>
      </c>
      <c r="K1044" s="16">
        <f>IF(OR(ISBLANK(I1044),ISBLANK(J1044)),"",(J1044/I1044))</f>
        <v>0.22222222222222221</v>
      </c>
      <c r="L1044" s="17" t="str">
        <f>IF(K1044="","",IF(K1044&gt;=H1044,"Yes","No"))</f>
        <v>Yes</v>
      </c>
      <c r="M1044" s="18">
        <f>IF(OR(ISBLANK(I1044),ISBLANK(J1044)),"",IF(L1044="No", "TJ status removed",IF(K1044&gt;0.34, K1044 *1.15, K1044+0.05)))</f>
        <v>0.2722222222222222</v>
      </c>
      <c r="N1044" s="11">
        <v>20</v>
      </c>
      <c r="O1044" s="11">
        <v>423.1</v>
      </c>
      <c r="P1044" s="11">
        <v>86.67</v>
      </c>
      <c r="Q1044" s="11">
        <v>1803</v>
      </c>
      <c r="R1044" s="2"/>
    </row>
    <row r="1045" spans="1:18" ht="15.75" customHeight="1">
      <c r="A1045" s="2">
        <v>603</v>
      </c>
      <c r="B1045" s="27" t="s">
        <v>1197</v>
      </c>
      <c r="C1045" s="12" t="s">
        <v>2088</v>
      </c>
      <c r="D1045" s="13" t="s">
        <v>2089</v>
      </c>
      <c r="E1045" s="2">
        <v>322</v>
      </c>
      <c r="F1045" s="2">
        <v>11</v>
      </c>
      <c r="G1045" s="19">
        <v>0.03</v>
      </c>
      <c r="H1045" s="19">
        <v>0.11</v>
      </c>
      <c r="I1045" s="7">
        <v>212</v>
      </c>
      <c r="J1045" s="7">
        <v>40</v>
      </c>
      <c r="K1045" s="16">
        <f>IF(OR(ISBLANK(I1045),ISBLANK(J1045)),"",(J1045/I1045))</f>
        <v>0.18867924528301888</v>
      </c>
      <c r="L1045" s="17" t="str">
        <f>IF(K1045="","",IF(K1045&gt;=H1045,"Yes","No"))</f>
        <v>Yes</v>
      </c>
      <c r="M1045" s="18">
        <f>IF(OR(ISBLANK(I1045),ISBLANK(J1045)),"",IF(L1045="No", "TJ status removed",IF(K1045&gt;0.34, K1045 *1.15, K1045+0.05)))</f>
        <v>0.23867924528301887</v>
      </c>
      <c r="N1045" s="11">
        <v>89.52</v>
      </c>
      <c r="O1045" s="11">
        <v>379.51</v>
      </c>
      <c r="P1045" s="11">
        <v>77.13</v>
      </c>
      <c r="Q1045" s="11">
        <v>1240.2</v>
      </c>
      <c r="R1045" s="2"/>
    </row>
    <row r="1046" spans="1:18" ht="15.75" customHeight="1">
      <c r="A1046" s="2">
        <v>10755</v>
      </c>
      <c r="B1046" s="27" t="s">
        <v>1197</v>
      </c>
      <c r="C1046" s="12" t="s">
        <v>2090</v>
      </c>
      <c r="D1046" s="13" t="s">
        <v>2091</v>
      </c>
      <c r="E1046" s="2">
        <v>30</v>
      </c>
      <c r="F1046" s="2">
        <v>3</v>
      </c>
      <c r="G1046" s="19">
        <v>0.1</v>
      </c>
      <c r="H1046" s="19">
        <v>0.15</v>
      </c>
      <c r="I1046" s="7">
        <v>31</v>
      </c>
      <c r="J1046" s="7">
        <v>1</v>
      </c>
      <c r="K1046" s="16">
        <f>IF(OR(ISBLANK(I1046),ISBLANK(J1046)),"",(J1046/I1046))</f>
        <v>3.2258064516129031E-2</v>
      </c>
      <c r="L1046" s="17" t="str">
        <f>IF(K1046="","",IF(K1046&gt;=H1046,"Yes","No"))</f>
        <v>No</v>
      </c>
      <c r="M1046" s="18" t="str">
        <f>IF(OR(ISBLANK(I1046),ISBLANK(J1046)),"",IF(L1046="No", "TJ status removed",IF(K1046&gt;0.34, K1046 *1.15, K1046+0.05)))</f>
        <v>TJ status removed</v>
      </c>
      <c r="N1046" s="11">
        <v>3.8</v>
      </c>
      <c r="O1046" s="11">
        <v>1331.53</v>
      </c>
      <c r="P1046" s="11">
        <v>0</v>
      </c>
      <c r="Q1046" s="11">
        <v>1979</v>
      </c>
      <c r="R1046" s="2"/>
    </row>
    <row r="1047" spans="1:18" ht="15.75" customHeight="1">
      <c r="A1047" s="2">
        <v>42977</v>
      </c>
      <c r="B1047" s="27" t="s">
        <v>1197</v>
      </c>
      <c r="C1047" s="12" t="s">
        <v>2092</v>
      </c>
      <c r="D1047" s="13" t="s">
        <v>2093</v>
      </c>
      <c r="E1047" s="2">
        <v>19</v>
      </c>
      <c r="F1047" s="2">
        <v>7</v>
      </c>
      <c r="G1047" s="19">
        <v>0.37</v>
      </c>
      <c r="H1047" s="19">
        <v>0.43</v>
      </c>
      <c r="I1047" s="7">
        <v>21</v>
      </c>
      <c r="J1047" s="7">
        <v>9</v>
      </c>
      <c r="K1047" s="16">
        <f>IF(OR(ISBLANK(I1047),ISBLANK(J1047)),"",(J1047/I1047))</f>
        <v>0.42857142857142855</v>
      </c>
      <c r="L1047" s="17" t="str">
        <f>IF(K1047="","",IF(K1047&gt;=H1047,"Yes","No"))</f>
        <v>No</v>
      </c>
      <c r="M1047" s="18" t="str">
        <f>IF(OR(ISBLANK(I1047),ISBLANK(J1047)),"",IF(L1047="No", "TJ status removed",IF(K1047&gt;0.34, K1047 *1.15, K1047+0.05)))</f>
        <v>TJ status removed</v>
      </c>
      <c r="N1047" s="11">
        <v>0</v>
      </c>
      <c r="O1047" s="11">
        <v>1515.58</v>
      </c>
      <c r="P1047" s="11">
        <v>0</v>
      </c>
      <c r="Q1047" s="11">
        <v>1244</v>
      </c>
      <c r="R1047" s="2"/>
    </row>
    <row r="1048" spans="1:18" ht="15.75" customHeight="1">
      <c r="A1048" s="2">
        <v>41412</v>
      </c>
      <c r="B1048" s="27" t="s">
        <v>1197</v>
      </c>
      <c r="C1048" s="12" t="s">
        <v>2094</v>
      </c>
      <c r="D1048" s="13" t="s">
        <v>2095</v>
      </c>
      <c r="E1048" s="2">
        <v>37</v>
      </c>
      <c r="F1048" s="2">
        <v>7</v>
      </c>
      <c r="G1048" s="19">
        <v>0.19</v>
      </c>
      <c r="H1048" s="19">
        <v>0.24</v>
      </c>
      <c r="I1048" s="7">
        <v>39</v>
      </c>
      <c r="J1048" s="7">
        <v>14</v>
      </c>
      <c r="K1048" s="16">
        <f>IF(OR(ISBLANK(I1048),ISBLANK(J1048)),"",(J1048/I1048))</f>
        <v>0.35897435897435898</v>
      </c>
      <c r="L1048" s="17" t="str">
        <f>IF(K1048="","",IF(K1048&gt;=H1048,"Yes","No"))</f>
        <v>Yes</v>
      </c>
      <c r="M1048" s="18">
        <f>IF(OR(ISBLANK(I1048),ISBLANK(J1048)),"",IF(L1048="No", "TJ status removed",IF(K1048&gt;0.34, K1048 *1.15, K1048+0.05)))</f>
        <v>0.4128205128205128</v>
      </c>
      <c r="N1048" s="11">
        <v>0</v>
      </c>
      <c r="O1048" s="11">
        <v>443.44</v>
      </c>
      <c r="P1048" s="11">
        <v>0</v>
      </c>
      <c r="Q1048" s="11">
        <v>1644.14</v>
      </c>
      <c r="R1048" s="2"/>
    </row>
    <row r="1049" spans="1:18" ht="15.75" customHeight="1">
      <c r="A1049" s="2">
        <v>40592</v>
      </c>
      <c r="B1049" s="27" t="s">
        <v>1197</v>
      </c>
      <c r="C1049" s="12" t="s">
        <v>2096</v>
      </c>
      <c r="D1049" s="13" t="s">
        <v>2097</v>
      </c>
      <c r="E1049" s="2">
        <v>799</v>
      </c>
      <c r="F1049" s="2">
        <v>55</v>
      </c>
      <c r="G1049" s="19">
        <v>7.0000000000000007E-2</v>
      </c>
      <c r="H1049" s="19">
        <v>0.15</v>
      </c>
      <c r="I1049" s="7">
        <v>797</v>
      </c>
      <c r="J1049" s="7">
        <v>85</v>
      </c>
      <c r="K1049" s="16">
        <f>IF(OR(ISBLANK(I1049),ISBLANK(J1049)),"",(J1049/I1049))</f>
        <v>0.10664993726474278</v>
      </c>
      <c r="L1049" s="17" t="str">
        <f>IF(K1049="","",IF(K1049&gt;=H1049,"Yes","No"))</f>
        <v>No</v>
      </c>
      <c r="M1049" s="18" t="str">
        <f>IF(OR(ISBLANK(I1049),ISBLANK(J1049)),"",IF(L1049="No", "TJ status removed",IF(K1049&gt;0.34, K1049 *1.15, K1049+0.05)))</f>
        <v>TJ status removed</v>
      </c>
      <c r="N1049" s="11">
        <v>57.37</v>
      </c>
      <c r="O1049" s="11">
        <v>419.1</v>
      </c>
      <c r="P1049" s="11">
        <v>23.96</v>
      </c>
      <c r="Q1049" s="11">
        <v>1248.68</v>
      </c>
      <c r="R1049" s="2"/>
    </row>
    <row r="1050" spans="1:18" ht="15.75" customHeight="1">
      <c r="A1050" s="2">
        <v>10495</v>
      </c>
      <c r="B1050" s="27" t="s">
        <v>1197</v>
      </c>
      <c r="C1050" s="12" t="s">
        <v>2098</v>
      </c>
      <c r="D1050" s="13" t="s">
        <v>2099</v>
      </c>
      <c r="E1050" s="2">
        <v>46</v>
      </c>
      <c r="F1050" s="2">
        <v>4</v>
      </c>
      <c r="G1050" s="19">
        <v>0.09</v>
      </c>
      <c r="H1050" s="19">
        <v>0.19</v>
      </c>
      <c r="I1050" s="7">
        <v>25</v>
      </c>
      <c r="J1050" s="7">
        <v>8</v>
      </c>
      <c r="K1050" s="16">
        <f>IF(OR(ISBLANK(I1050),ISBLANK(J1050)),"",(J1050/I1050))</f>
        <v>0.32</v>
      </c>
      <c r="L1050" s="17" t="str">
        <f>IF(K1050="","",IF(K1050&gt;=H1050,"Yes","No"))</f>
        <v>Yes</v>
      </c>
      <c r="M1050" s="18">
        <f>IF(OR(ISBLANK(I1050),ISBLANK(J1050)),"",IF(L1050="No", "TJ status removed",IF(K1050&gt;0.34, K1050 *1.15, K1050+0.05)))</f>
        <v>0.37</v>
      </c>
      <c r="N1050" s="11">
        <v>27.65</v>
      </c>
      <c r="O1050" s="11">
        <v>384.29</v>
      </c>
      <c r="P1050" s="11">
        <v>14</v>
      </c>
      <c r="Q1050" s="11">
        <v>1198</v>
      </c>
      <c r="R1050" s="2"/>
    </row>
    <row r="1051" spans="1:18" ht="15.75" customHeight="1">
      <c r="A1051" s="2">
        <v>42757</v>
      </c>
      <c r="B1051" s="27" t="s">
        <v>1197</v>
      </c>
      <c r="C1051" s="12" t="s">
        <v>2100</v>
      </c>
      <c r="D1051" s="13" t="s">
        <v>2101</v>
      </c>
      <c r="E1051" s="2">
        <v>98</v>
      </c>
      <c r="F1051" s="2">
        <v>46</v>
      </c>
      <c r="G1051" s="19">
        <v>0.47</v>
      </c>
      <c r="H1051" s="19">
        <v>0.54</v>
      </c>
      <c r="I1051" s="7">
        <v>103</v>
      </c>
      <c r="J1051" s="7">
        <v>41</v>
      </c>
      <c r="K1051" s="16">
        <f>IF(OR(ISBLANK(I1051),ISBLANK(J1051)),"",(J1051/I1051))</f>
        <v>0.39805825242718446</v>
      </c>
      <c r="L1051" s="17" t="str">
        <f>IF(K1051="","",IF(K1051&gt;=H1051,"Yes","No"))</f>
        <v>No</v>
      </c>
      <c r="M1051" s="18" t="str">
        <f>IF(OR(ISBLANK(I1051),ISBLANK(J1051)),"",IF(L1051="No", "TJ status removed",IF(K1051&gt;0.34, K1051 *1.15, K1051+0.05)))</f>
        <v>TJ status removed</v>
      </c>
      <c r="N1051" s="11">
        <v>24.44</v>
      </c>
      <c r="O1051" s="11">
        <v>526.45000000000005</v>
      </c>
      <c r="P1051" s="11">
        <v>26.88</v>
      </c>
      <c r="Q1051" s="11">
        <v>1875.85</v>
      </c>
      <c r="R1051" s="2"/>
    </row>
    <row r="1052" spans="1:18" ht="15.75" customHeight="1">
      <c r="A1052" s="2">
        <v>42797</v>
      </c>
      <c r="B1052" s="27" t="s">
        <v>1197</v>
      </c>
      <c r="C1052" s="12" t="s">
        <v>2102</v>
      </c>
      <c r="D1052" s="13" t="s">
        <v>2103</v>
      </c>
      <c r="E1052" s="2">
        <v>122</v>
      </c>
      <c r="F1052" s="2">
        <v>12</v>
      </c>
      <c r="G1052" s="19">
        <v>0.1</v>
      </c>
      <c r="H1052" s="19">
        <v>0.16</v>
      </c>
      <c r="I1052" s="7">
        <v>143</v>
      </c>
      <c r="J1052" s="7">
        <v>26</v>
      </c>
      <c r="K1052" s="16">
        <f>IF(OR(ISBLANK(I1052),ISBLANK(J1052)),"",(J1052/I1052))</f>
        <v>0.18181818181818182</v>
      </c>
      <c r="L1052" s="17" t="str">
        <f>IF(K1052="","",IF(K1052&gt;=H1052,"Yes","No"))</f>
        <v>Yes</v>
      </c>
      <c r="M1052" s="18">
        <f>IF(OR(ISBLANK(I1052),ISBLANK(J1052)),"",IF(L1052="No", "TJ status removed",IF(K1052&gt;0.34, K1052 *1.15, K1052+0.05)))</f>
        <v>0.23181818181818181</v>
      </c>
      <c r="N1052" s="11">
        <v>27.05</v>
      </c>
      <c r="O1052" s="11">
        <v>310.47000000000003</v>
      </c>
      <c r="P1052" s="11">
        <v>26.62</v>
      </c>
      <c r="Q1052" s="11">
        <v>1298.6199999999999</v>
      </c>
      <c r="R1052" s="2"/>
    </row>
    <row r="1053" spans="1:18" ht="15.75" customHeight="1">
      <c r="A1053" s="2">
        <v>10101</v>
      </c>
      <c r="B1053" s="27" t="s">
        <v>1197</v>
      </c>
      <c r="C1053" s="12" t="s">
        <v>2104</v>
      </c>
      <c r="D1053" s="13" t="s">
        <v>2105</v>
      </c>
      <c r="E1053" s="2">
        <v>51</v>
      </c>
      <c r="F1053" s="2">
        <v>2</v>
      </c>
      <c r="G1053" s="19">
        <v>0.04</v>
      </c>
      <c r="H1053" s="19">
        <v>0.2</v>
      </c>
      <c r="I1053" s="7">
        <v>39</v>
      </c>
      <c r="J1053" s="7">
        <v>8</v>
      </c>
      <c r="K1053" s="16">
        <f>IF(OR(ISBLANK(I1053),ISBLANK(J1053)),"",(J1053/I1053))</f>
        <v>0.20512820512820512</v>
      </c>
      <c r="L1053" s="17" t="str">
        <f>IF(K1053="","",IF(K1053&gt;=H1053,"Yes","No"))</f>
        <v>Yes</v>
      </c>
      <c r="M1053" s="18">
        <f>IF(OR(ISBLANK(I1053),ISBLANK(J1053)),"",IF(L1053="No", "TJ status removed",IF(K1053&gt;0.34, K1053 *1.15, K1053+0.05)))</f>
        <v>0.25512820512820511</v>
      </c>
      <c r="N1053" s="11">
        <v>30.9</v>
      </c>
      <c r="O1053" s="11">
        <v>537.35</v>
      </c>
      <c r="P1053" s="11">
        <v>31.25</v>
      </c>
      <c r="Q1053" s="11">
        <v>1695.5</v>
      </c>
      <c r="R1053" s="2"/>
    </row>
    <row r="1054" spans="1:18" ht="15.75" customHeight="1">
      <c r="A1054" s="2">
        <v>40095</v>
      </c>
      <c r="B1054" s="27" t="s">
        <v>1197</v>
      </c>
      <c r="C1054" s="12" t="s">
        <v>2106</v>
      </c>
      <c r="D1054" s="13" t="s">
        <v>2107</v>
      </c>
      <c r="E1054" s="2">
        <v>836</v>
      </c>
      <c r="F1054" s="2">
        <v>59</v>
      </c>
      <c r="G1054" s="19">
        <v>7.0000000000000007E-2</v>
      </c>
      <c r="H1054" s="19">
        <v>0.16</v>
      </c>
      <c r="I1054" s="7">
        <v>553</v>
      </c>
      <c r="J1054" s="7">
        <v>51</v>
      </c>
      <c r="K1054" s="16">
        <f>IF(OR(ISBLANK(I1054),ISBLANK(J1054)),"",(J1054/I1054))</f>
        <v>9.2224231464737794E-2</v>
      </c>
      <c r="L1054" s="17" t="str">
        <f>IF(K1054="","",IF(K1054&gt;=H1054,"Yes","No"))</f>
        <v>No</v>
      </c>
      <c r="M1054" s="18" t="str">
        <f>IF(OR(ISBLANK(I1054),ISBLANK(J1054)),"",IF(L1054="No", "TJ status removed",IF(K1054&gt;0.34, K1054 *1.15, K1054+0.05)))</f>
        <v>TJ status removed</v>
      </c>
      <c r="N1054" s="11">
        <v>34.15</v>
      </c>
      <c r="O1054" s="11">
        <v>287.92</v>
      </c>
      <c r="P1054" s="11">
        <v>25.37</v>
      </c>
      <c r="Q1054" s="11">
        <v>1012.27</v>
      </c>
      <c r="R1054" s="2"/>
    </row>
    <row r="1055" spans="1:18" ht="15.75" customHeight="1">
      <c r="A1055" s="2">
        <v>10236</v>
      </c>
      <c r="B1055" s="27" t="s">
        <v>1197</v>
      </c>
      <c r="C1055" s="12" t="s">
        <v>2108</v>
      </c>
      <c r="D1055" s="13" t="s">
        <v>2109</v>
      </c>
      <c r="E1055" s="2">
        <v>34</v>
      </c>
      <c r="F1055" s="2">
        <v>11</v>
      </c>
      <c r="G1055" s="19">
        <v>0.32</v>
      </c>
      <c r="H1055" s="19">
        <v>0.37</v>
      </c>
      <c r="I1055" s="7">
        <v>23</v>
      </c>
      <c r="J1055" s="7">
        <v>4</v>
      </c>
      <c r="K1055" s="16">
        <f>IF(OR(ISBLANK(I1055),ISBLANK(J1055)),"",(J1055/I1055))</f>
        <v>0.17391304347826086</v>
      </c>
      <c r="L1055" s="17" t="str">
        <f>IF(K1055="","",IF(K1055&gt;=H1055,"Yes","No"))</f>
        <v>No</v>
      </c>
      <c r="M1055" s="18" t="str">
        <f>IF(OR(ISBLANK(I1055),ISBLANK(J1055)),"",IF(L1055="No", "TJ status removed",IF(K1055&gt;0.34, K1055 *1.15, K1055+0.05)))</f>
        <v>TJ status removed</v>
      </c>
      <c r="N1055" s="11">
        <v>2.63</v>
      </c>
      <c r="O1055" s="11">
        <v>418.47</v>
      </c>
      <c r="P1055" s="11">
        <v>21.75</v>
      </c>
      <c r="Q1055" s="11">
        <v>1468.25</v>
      </c>
      <c r="R1055" s="2"/>
    </row>
    <row r="1056" spans="1:18" ht="15.75" customHeight="1">
      <c r="A1056" s="2">
        <v>10452</v>
      </c>
      <c r="B1056" s="27" t="s">
        <v>1197</v>
      </c>
      <c r="C1056" s="12" t="s">
        <v>2110</v>
      </c>
      <c r="D1056" s="13" t="s">
        <v>2111</v>
      </c>
      <c r="E1056" s="2">
        <v>49</v>
      </c>
      <c r="F1056" s="2">
        <v>10</v>
      </c>
      <c r="G1056" s="19">
        <v>0.2</v>
      </c>
      <c r="H1056" s="19">
        <v>0.25</v>
      </c>
      <c r="I1056" s="7">
        <v>75</v>
      </c>
      <c r="J1056" s="7">
        <v>24</v>
      </c>
      <c r="K1056" s="16">
        <f>IF(OR(ISBLANK(I1056),ISBLANK(J1056)),"",(J1056/I1056))</f>
        <v>0.32</v>
      </c>
      <c r="L1056" s="17" t="str">
        <f>IF(K1056="","",IF(K1056&gt;=H1056,"Yes","No"))</f>
        <v>Yes</v>
      </c>
      <c r="M1056" s="18">
        <f>IF(OR(ISBLANK(I1056),ISBLANK(J1056)),"",IF(L1056="No", "TJ status removed",IF(K1056&gt;0.34, K1056 *1.15, K1056+0.05)))</f>
        <v>0.37</v>
      </c>
      <c r="N1056" s="11">
        <v>19.53</v>
      </c>
      <c r="O1056" s="11">
        <v>229.71</v>
      </c>
      <c r="P1056" s="11">
        <v>38.67</v>
      </c>
      <c r="Q1056" s="11">
        <v>1047.92</v>
      </c>
      <c r="R1056" s="2"/>
    </row>
    <row r="1057" spans="1:18" ht="15.75" customHeight="1">
      <c r="A1057" s="2">
        <v>240</v>
      </c>
      <c r="B1057" s="27" t="s">
        <v>1197</v>
      </c>
      <c r="C1057" s="12" t="s">
        <v>2112</v>
      </c>
      <c r="D1057" s="13" t="s">
        <v>2113</v>
      </c>
      <c r="E1057" s="2">
        <v>342</v>
      </c>
      <c r="F1057" s="2">
        <v>44</v>
      </c>
      <c r="G1057" s="19">
        <v>0.13</v>
      </c>
      <c r="H1057" s="19">
        <v>0.18</v>
      </c>
      <c r="I1057" s="7">
        <v>251</v>
      </c>
      <c r="J1057" s="7">
        <v>21</v>
      </c>
      <c r="K1057" s="16">
        <f>IF(OR(ISBLANK(I1057),ISBLANK(J1057)),"",(J1057/I1057))</f>
        <v>8.3665338645418322E-2</v>
      </c>
      <c r="L1057" s="17" t="str">
        <f>IF(K1057="","",IF(K1057&gt;=H1057,"Yes","No"))</f>
        <v>No</v>
      </c>
      <c r="M1057" s="18" t="str">
        <f>IF(OR(ISBLANK(I1057),ISBLANK(J1057)),"",IF(L1057="No", "TJ status removed",IF(K1057&gt;0.34, K1057 *1.15, K1057+0.05)))</f>
        <v>TJ status removed</v>
      </c>
      <c r="N1057" s="11">
        <v>31.28</v>
      </c>
      <c r="O1057" s="11">
        <v>273.97000000000003</v>
      </c>
      <c r="P1057" s="11">
        <v>59.81</v>
      </c>
      <c r="Q1057" s="11">
        <v>1121.05</v>
      </c>
      <c r="R1057" s="2"/>
    </row>
    <row r="1058" spans="1:18" ht="15.75" customHeight="1">
      <c r="A1058" s="2">
        <v>12678</v>
      </c>
      <c r="B1058" s="27" t="s">
        <v>1197</v>
      </c>
      <c r="C1058" s="12" t="s">
        <v>2114</v>
      </c>
      <c r="D1058" s="13" t="s">
        <v>2115</v>
      </c>
      <c r="E1058" s="2">
        <v>162</v>
      </c>
      <c r="F1058" s="2">
        <v>40</v>
      </c>
      <c r="G1058" s="19">
        <v>0.25</v>
      </c>
      <c r="H1058" s="19">
        <v>0.3</v>
      </c>
      <c r="I1058" s="7">
        <v>195</v>
      </c>
      <c r="J1058" s="7">
        <v>63</v>
      </c>
      <c r="K1058" s="16">
        <f>IF(OR(ISBLANK(I1058),ISBLANK(J1058)),"",(J1058/I1058))</f>
        <v>0.32307692307692309</v>
      </c>
      <c r="L1058" s="17" t="str">
        <f>IF(K1058="","",IF(K1058&gt;=H1058,"Yes","No"))</f>
        <v>Yes</v>
      </c>
      <c r="M1058" s="18">
        <f>IF(OR(ISBLANK(I1058),ISBLANK(J1058)),"",IF(L1058="No", "TJ status removed",IF(K1058&gt;0.34, K1058 *1.15, K1058+0.05)))</f>
        <v>0.37307692307692308</v>
      </c>
      <c r="N1058" s="11">
        <v>23.12</v>
      </c>
      <c r="O1058" s="11">
        <v>469.55</v>
      </c>
      <c r="P1058" s="11">
        <v>21.11</v>
      </c>
      <c r="Q1058" s="11">
        <v>1547.65</v>
      </c>
      <c r="R1058" s="2"/>
    </row>
    <row r="1059" spans="1:18" ht="15.75" customHeight="1">
      <c r="A1059" s="2">
        <v>11273</v>
      </c>
      <c r="B1059" s="27" t="s">
        <v>1197</v>
      </c>
      <c r="C1059" s="12" t="s">
        <v>2116</v>
      </c>
      <c r="D1059" s="13" t="s">
        <v>2117</v>
      </c>
      <c r="E1059" s="2">
        <v>63</v>
      </c>
      <c r="F1059" s="2">
        <v>10</v>
      </c>
      <c r="G1059" s="19">
        <v>0.16</v>
      </c>
      <c r="H1059" s="19">
        <v>0.21</v>
      </c>
      <c r="I1059" s="7">
        <v>55</v>
      </c>
      <c r="J1059" s="7">
        <v>7</v>
      </c>
      <c r="K1059" s="16">
        <f>IF(OR(ISBLANK(I1059),ISBLANK(J1059)),"",(J1059/I1059))</f>
        <v>0.12727272727272726</v>
      </c>
      <c r="L1059" s="17" t="str">
        <f>IF(K1059="","",IF(K1059&gt;=H1059,"Yes","No"))</f>
        <v>No</v>
      </c>
      <c r="M1059" s="18" t="str">
        <f>IF(OR(ISBLANK(I1059),ISBLANK(J1059)),"",IF(L1059="No", "TJ status removed",IF(K1059&gt;0.34, K1059 *1.15, K1059+0.05)))</f>
        <v>TJ status removed</v>
      </c>
      <c r="N1059" s="11">
        <v>23.08</v>
      </c>
      <c r="O1059" s="11">
        <v>333.94</v>
      </c>
      <c r="P1059" s="11">
        <v>10</v>
      </c>
      <c r="Q1059" s="11">
        <v>1555.57</v>
      </c>
      <c r="R1059" s="2"/>
    </row>
    <row r="1060" spans="1:18" ht="15.75" customHeight="1">
      <c r="A1060" s="2">
        <v>10998</v>
      </c>
      <c r="B1060" s="27" t="s">
        <v>1197</v>
      </c>
      <c r="C1060" s="12" t="s">
        <v>2118</v>
      </c>
      <c r="D1060" s="13" t="s">
        <v>2119</v>
      </c>
      <c r="E1060" s="2">
        <v>822</v>
      </c>
      <c r="F1060" s="2">
        <v>52</v>
      </c>
      <c r="G1060" s="19">
        <v>0.06</v>
      </c>
      <c r="H1060" s="19">
        <v>0.18</v>
      </c>
      <c r="I1060" s="7">
        <v>1049</v>
      </c>
      <c r="J1060" s="7">
        <v>89</v>
      </c>
      <c r="K1060" s="16">
        <f>IF(OR(ISBLANK(I1060),ISBLANK(J1060)),"",(J1060/I1060))</f>
        <v>8.4842707340324119E-2</v>
      </c>
      <c r="L1060" s="17" t="str">
        <f>IF(K1060="","",IF(K1060&gt;=H1060,"Yes","No"))</f>
        <v>No</v>
      </c>
      <c r="M1060" s="18" t="str">
        <f>IF(OR(ISBLANK(I1060),ISBLANK(J1060)),"",IF(L1060="No", "TJ status removed",IF(K1060&gt;0.34, K1060 *1.15, K1060+0.05)))</f>
        <v>TJ status removed</v>
      </c>
      <c r="N1060" s="11">
        <v>23.92</v>
      </c>
      <c r="O1060" s="11">
        <v>348.41</v>
      </c>
      <c r="P1060" s="11">
        <v>31.99</v>
      </c>
      <c r="Q1060" s="11">
        <v>1019.9</v>
      </c>
      <c r="R1060" s="2"/>
    </row>
    <row r="1061" spans="1:18" ht="15.75" customHeight="1">
      <c r="A1061" s="2">
        <v>10623</v>
      </c>
      <c r="B1061" s="27" t="s">
        <v>1197</v>
      </c>
      <c r="C1061" s="12" t="s">
        <v>2120</v>
      </c>
      <c r="D1061" s="13" t="s">
        <v>2121</v>
      </c>
      <c r="E1061" s="2">
        <v>58</v>
      </c>
      <c r="F1061" s="2">
        <v>2</v>
      </c>
      <c r="G1061" s="19">
        <v>0.03</v>
      </c>
      <c r="H1061" s="19">
        <v>0.15</v>
      </c>
      <c r="I1061" s="7">
        <v>56</v>
      </c>
      <c r="J1061" s="7">
        <v>5</v>
      </c>
      <c r="K1061" s="16">
        <f>IF(OR(ISBLANK(I1061),ISBLANK(J1061)),"",(J1061/I1061))</f>
        <v>8.9285714285714288E-2</v>
      </c>
      <c r="L1061" s="17" t="str">
        <f>IF(K1061="","",IF(K1061&gt;=H1061,"Yes","No"))</f>
        <v>No</v>
      </c>
      <c r="M1061" s="18" t="str">
        <f>IF(OR(ISBLANK(I1061),ISBLANK(J1061)),"",IF(L1061="No", "TJ status removed",IF(K1061&gt;0.34, K1061 *1.15, K1061+0.05)))</f>
        <v>TJ status removed</v>
      </c>
      <c r="N1061" s="11">
        <v>47.69</v>
      </c>
      <c r="O1061" s="11">
        <v>295.88</v>
      </c>
      <c r="P1061" s="11">
        <v>3.4</v>
      </c>
      <c r="Q1061" s="11">
        <v>1028.8</v>
      </c>
      <c r="R1061" s="2"/>
    </row>
    <row r="1062" spans="1:18" ht="15.75" customHeight="1">
      <c r="A1062" s="2">
        <v>10619</v>
      </c>
      <c r="B1062" s="27" t="s">
        <v>1197</v>
      </c>
      <c r="C1062" s="12" t="s">
        <v>2122</v>
      </c>
      <c r="D1062" s="13" t="s">
        <v>2123</v>
      </c>
      <c r="E1062" s="2">
        <v>5285</v>
      </c>
      <c r="F1062" s="2">
        <v>265</v>
      </c>
      <c r="G1062" s="19">
        <v>0.05</v>
      </c>
      <c r="H1062" s="19">
        <v>0.15</v>
      </c>
      <c r="I1062" s="7">
        <v>6482</v>
      </c>
      <c r="J1062" s="7">
        <v>381</v>
      </c>
      <c r="K1062" s="16">
        <f>IF(OR(ISBLANK(I1062),ISBLANK(J1062)),"",(J1062/I1062))</f>
        <v>5.8778154890465908E-2</v>
      </c>
      <c r="L1062" s="17" t="str">
        <f>IF(K1062="","",IF(K1062&gt;=H1062,"Yes","No"))</f>
        <v>No</v>
      </c>
      <c r="M1062" s="18" t="str">
        <f>IF(OR(ISBLANK(I1062),ISBLANK(J1062)),"",IF(L1062="No", "TJ status removed",IF(K1062&gt;0.34, K1062 *1.15, K1062+0.05)))</f>
        <v>TJ status removed</v>
      </c>
      <c r="N1062" s="11">
        <v>57.97</v>
      </c>
      <c r="O1062" s="11">
        <v>425.86</v>
      </c>
      <c r="P1062" s="11">
        <v>39.450000000000003</v>
      </c>
      <c r="Q1062" s="11">
        <v>1396.52</v>
      </c>
      <c r="R1062" s="2"/>
    </row>
    <row r="1063" spans="1:18" ht="15.75" customHeight="1">
      <c r="A1063" s="2">
        <v>477</v>
      </c>
      <c r="B1063" s="27" t="s">
        <v>1197</v>
      </c>
      <c r="C1063" s="12" t="s">
        <v>2124</v>
      </c>
      <c r="D1063" s="13" t="s">
        <v>2125</v>
      </c>
      <c r="E1063" s="2">
        <v>29</v>
      </c>
      <c r="F1063" s="2">
        <v>0</v>
      </c>
      <c r="G1063" s="19">
        <v>0</v>
      </c>
      <c r="H1063" s="19">
        <v>0.13</v>
      </c>
      <c r="I1063" s="7">
        <v>23</v>
      </c>
      <c r="J1063" s="7">
        <v>2</v>
      </c>
      <c r="K1063" s="16">
        <f>IF(OR(ISBLANK(I1063),ISBLANK(J1063)),"",(J1063/I1063))</f>
        <v>8.6956521739130432E-2</v>
      </c>
      <c r="L1063" s="17" t="str">
        <f>IF(K1063="","",IF(K1063&gt;=H1063,"Yes","No"))</f>
        <v>No</v>
      </c>
      <c r="M1063" s="18" t="str">
        <f>IF(OR(ISBLANK(I1063),ISBLANK(J1063)),"",IF(L1063="No", "TJ status removed",IF(K1063&gt;0.34, K1063 *1.15, K1063+0.05)))</f>
        <v>TJ status removed</v>
      </c>
      <c r="N1063" s="11">
        <v>0</v>
      </c>
      <c r="O1063" s="11">
        <v>209.19</v>
      </c>
      <c r="P1063" s="11">
        <v>0</v>
      </c>
      <c r="Q1063" s="11">
        <v>1138.5</v>
      </c>
      <c r="R1063" s="2"/>
    </row>
    <row r="1064" spans="1:18" ht="15.75" customHeight="1">
      <c r="A1064" s="2">
        <v>12147</v>
      </c>
      <c r="B1064" s="27" t="s">
        <v>1197</v>
      </c>
      <c r="C1064" s="12" t="s">
        <v>2126</v>
      </c>
      <c r="D1064" s="13" t="s">
        <v>2127</v>
      </c>
      <c r="E1064" s="2">
        <v>24</v>
      </c>
      <c r="F1064" s="2">
        <v>13</v>
      </c>
      <c r="G1064" s="19">
        <v>0.54</v>
      </c>
      <c r="H1064" s="19">
        <v>0.62</v>
      </c>
      <c r="I1064" s="7">
        <v>30</v>
      </c>
      <c r="J1064" s="7">
        <v>12</v>
      </c>
      <c r="K1064" s="16">
        <f>IF(OR(ISBLANK(I1064),ISBLANK(J1064)),"",(J1064/I1064))</f>
        <v>0.4</v>
      </c>
      <c r="L1064" s="17" t="str">
        <f>IF(K1064="","",IF(K1064&gt;=H1064,"Yes","No"))</f>
        <v>No</v>
      </c>
      <c r="M1064" s="18" t="str">
        <f>IF(OR(ISBLANK(I1064),ISBLANK(J1064)),"",IF(L1064="No", "TJ status removed",IF(K1064&gt;0.34, K1064 *1.15, K1064+0.05)))</f>
        <v>TJ status removed</v>
      </c>
      <c r="N1064" s="11">
        <v>47</v>
      </c>
      <c r="O1064" s="11">
        <v>905.33</v>
      </c>
      <c r="P1064" s="11">
        <v>29.17</v>
      </c>
      <c r="Q1064" s="11">
        <v>1989.5</v>
      </c>
      <c r="R1064" s="2"/>
    </row>
    <row r="1065" spans="1:18" ht="15.75" customHeight="1">
      <c r="A1065" s="2">
        <v>13177</v>
      </c>
      <c r="B1065" s="27" t="s">
        <v>1197</v>
      </c>
      <c r="C1065" s="12" t="s">
        <v>2128</v>
      </c>
      <c r="D1065" s="13" t="s">
        <v>2129</v>
      </c>
      <c r="E1065" s="2">
        <v>152</v>
      </c>
      <c r="F1065" s="2">
        <v>66</v>
      </c>
      <c r="G1065" s="19">
        <v>0.43</v>
      </c>
      <c r="H1065" s="19">
        <v>0.49</v>
      </c>
      <c r="I1065" s="7">
        <v>139</v>
      </c>
      <c r="J1065" s="7">
        <v>74</v>
      </c>
      <c r="K1065" s="16">
        <f>IF(OR(ISBLANK(I1065),ISBLANK(J1065)),"",(J1065/I1065))</f>
        <v>0.53237410071942448</v>
      </c>
      <c r="L1065" s="17" t="str">
        <f>IF(K1065="","",IF(K1065&gt;=H1065,"Yes","No"))</f>
        <v>Yes</v>
      </c>
      <c r="M1065" s="18">
        <f>IF(OR(ISBLANK(I1065),ISBLANK(J1065)),"",IF(L1065="No", "TJ status removed",IF(K1065&gt;0.34, K1065 *1.15, K1065+0.05)))</f>
        <v>0.61223021582733805</v>
      </c>
      <c r="N1065" s="11">
        <v>4.9800000000000004</v>
      </c>
      <c r="O1065" s="11">
        <v>187.74</v>
      </c>
      <c r="P1065" s="11">
        <v>4.93</v>
      </c>
      <c r="Q1065" s="11">
        <v>1213.1500000000001</v>
      </c>
      <c r="R1065" s="2"/>
    </row>
    <row r="1066" spans="1:18" ht="15.75" customHeight="1">
      <c r="A1066" s="2">
        <v>10681</v>
      </c>
      <c r="B1066" s="27" t="s">
        <v>1197</v>
      </c>
      <c r="C1066" s="12" t="s">
        <v>2130</v>
      </c>
      <c r="D1066" s="13" t="s">
        <v>2131</v>
      </c>
      <c r="E1066" s="2">
        <v>86</v>
      </c>
      <c r="F1066" s="2">
        <v>19</v>
      </c>
      <c r="G1066" s="19">
        <v>0.22</v>
      </c>
      <c r="H1066" s="19">
        <v>0.27</v>
      </c>
      <c r="I1066" s="7">
        <v>77</v>
      </c>
      <c r="J1066" s="7">
        <v>14</v>
      </c>
      <c r="K1066" s="16">
        <f>IF(OR(ISBLANK(I1066),ISBLANK(J1066)),"",(J1066/I1066))</f>
        <v>0.18181818181818182</v>
      </c>
      <c r="L1066" s="17" t="str">
        <f>IF(K1066="","",IF(K1066&gt;=H1066,"Yes","No"))</f>
        <v>No</v>
      </c>
      <c r="M1066" s="18" t="str">
        <f>IF(OR(ISBLANK(I1066),ISBLANK(J1066)),"",IF(L1066="No", "TJ status removed",IF(K1066&gt;0.34, K1066 *1.15, K1066+0.05)))</f>
        <v>TJ status removed</v>
      </c>
      <c r="N1066" s="11">
        <v>9.68</v>
      </c>
      <c r="O1066" s="11">
        <v>273.02</v>
      </c>
      <c r="P1066" s="11">
        <v>12.29</v>
      </c>
      <c r="Q1066" s="11">
        <v>1469.86</v>
      </c>
      <c r="R1066" s="2"/>
    </row>
    <row r="1067" spans="1:18" ht="15.75" customHeight="1">
      <c r="A1067" s="2">
        <v>10614</v>
      </c>
      <c r="B1067" s="27" t="s">
        <v>1197</v>
      </c>
      <c r="C1067" s="12" t="s">
        <v>2132</v>
      </c>
      <c r="D1067" s="13" t="s">
        <v>2133</v>
      </c>
      <c r="E1067" s="2">
        <v>144</v>
      </c>
      <c r="F1067" s="2">
        <v>34</v>
      </c>
      <c r="G1067" s="19">
        <v>0.24</v>
      </c>
      <c r="H1067" s="19">
        <v>0.28999999999999998</v>
      </c>
      <c r="I1067" s="7">
        <v>114</v>
      </c>
      <c r="J1067" s="7">
        <v>33</v>
      </c>
      <c r="K1067" s="16">
        <f>IF(OR(ISBLANK(I1067),ISBLANK(J1067)),"",(J1067/I1067))</f>
        <v>0.28947368421052633</v>
      </c>
      <c r="L1067" s="17" t="str">
        <f>IF(K1067="","",IF(K1067&gt;=H1067,"Yes","No"))</f>
        <v>No</v>
      </c>
      <c r="M1067" s="18" t="str">
        <f>IF(OR(ISBLANK(I1067),ISBLANK(J1067)),"",IF(L1067="No", "TJ status removed",IF(K1067&gt;0.34, K1067 *1.15, K1067+0.05)))</f>
        <v>TJ status removed</v>
      </c>
      <c r="N1067" s="11">
        <v>7.62</v>
      </c>
      <c r="O1067" s="11">
        <v>284.01</v>
      </c>
      <c r="P1067" s="11">
        <v>26.24</v>
      </c>
      <c r="Q1067" s="11">
        <v>1552.15</v>
      </c>
      <c r="R1067" s="2"/>
    </row>
    <row r="1068" spans="1:18" ht="15.75" customHeight="1">
      <c r="A1068" s="2">
        <v>13132</v>
      </c>
      <c r="B1068" s="27" t="s">
        <v>1197</v>
      </c>
      <c r="C1068" s="12" t="s">
        <v>2134</v>
      </c>
      <c r="D1068" s="13" t="s">
        <v>2135</v>
      </c>
      <c r="E1068" s="2">
        <v>70</v>
      </c>
      <c r="F1068" s="2">
        <v>36</v>
      </c>
      <c r="G1068" s="19">
        <v>0.51</v>
      </c>
      <c r="H1068" s="19">
        <v>0.59</v>
      </c>
      <c r="I1068" s="7">
        <v>68</v>
      </c>
      <c r="J1068" s="7">
        <v>36</v>
      </c>
      <c r="K1068" s="16">
        <f>IF(OR(ISBLANK(I1068),ISBLANK(J1068)),"",(J1068/I1068))</f>
        <v>0.52941176470588236</v>
      </c>
      <c r="L1068" s="17" t="str">
        <f>IF(K1068="","",IF(K1068&gt;=H1068,"Yes","No"))</f>
        <v>No</v>
      </c>
      <c r="M1068" s="18" t="str">
        <f>IF(OR(ISBLANK(I1068),ISBLANK(J1068)),"",IF(L1068="No", "TJ status removed",IF(K1068&gt;0.34, K1068 *1.15, K1068+0.05)))</f>
        <v>TJ status removed</v>
      </c>
      <c r="N1068" s="11">
        <v>2.41</v>
      </c>
      <c r="O1068" s="11">
        <v>517.88</v>
      </c>
      <c r="P1068" s="11">
        <v>6.19</v>
      </c>
      <c r="Q1068" s="11">
        <v>1879.92</v>
      </c>
      <c r="R1068" s="2"/>
    </row>
    <row r="1069" spans="1:18" ht="15.75" customHeight="1">
      <c r="A1069" s="2">
        <v>158</v>
      </c>
      <c r="B1069" s="27" t="s">
        <v>1197</v>
      </c>
      <c r="C1069" s="12" t="s">
        <v>2136</v>
      </c>
      <c r="D1069" s="13" t="s">
        <v>2137</v>
      </c>
      <c r="E1069" s="14">
        <v>43</v>
      </c>
      <c r="F1069" s="14">
        <v>26</v>
      </c>
      <c r="G1069" s="15">
        <v>0.6</v>
      </c>
      <c r="H1069" s="15">
        <v>0.77</v>
      </c>
      <c r="I1069" s="7">
        <v>46</v>
      </c>
      <c r="J1069" s="7">
        <v>31</v>
      </c>
      <c r="K1069" s="16">
        <f>IF(OR(ISBLANK(I1069),ISBLANK(J1069)),"",(J1069/I1069))</f>
        <v>0.67391304347826086</v>
      </c>
      <c r="L1069" s="17" t="str">
        <f>IF(K1069="","",IF(K1069&gt;=H1069,"Yes","No"))</f>
        <v>No</v>
      </c>
      <c r="M1069" s="18" t="str">
        <f>IF(OR(ISBLANK(I1069),ISBLANK(J1069)),"",IF(L1069="No", "TJ status removed",IF(K1069&gt;0.34, K1069 *1.15, K1069+0.05)))</f>
        <v>TJ status removed</v>
      </c>
      <c r="N1069" s="11">
        <v>44.8</v>
      </c>
      <c r="O1069" s="11">
        <v>881.67</v>
      </c>
      <c r="P1069" s="11">
        <v>28.68</v>
      </c>
      <c r="Q1069" s="11">
        <v>2086.4499999999998</v>
      </c>
      <c r="R1069" s="2"/>
    </row>
    <row r="1070" spans="1:18" ht="15.75" customHeight="1">
      <c r="A1070" s="2">
        <v>10067</v>
      </c>
      <c r="B1070" s="27" t="s">
        <v>1197</v>
      </c>
      <c r="C1070" s="12" t="s">
        <v>2138</v>
      </c>
      <c r="D1070" s="13" t="s">
        <v>2139</v>
      </c>
      <c r="E1070" s="2">
        <v>211</v>
      </c>
      <c r="F1070" s="2">
        <v>28</v>
      </c>
      <c r="G1070" s="19">
        <v>0.13</v>
      </c>
      <c r="H1070" s="19">
        <v>0.23</v>
      </c>
      <c r="I1070" s="7">
        <v>165</v>
      </c>
      <c r="J1070" s="7">
        <v>22</v>
      </c>
      <c r="K1070" s="16">
        <f>IF(OR(ISBLANK(I1070),ISBLANK(J1070)),"",(J1070/I1070))</f>
        <v>0.13333333333333333</v>
      </c>
      <c r="L1070" s="17" t="str">
        <f>IF(K1070="","",IF(K1070&gt;=H1070,"Yes","No"))</f>
        <v>No</v>
      </c>
      <c r="M1070" s="18" t="str">
        <f>IF(OR(ISBLANK(I1070),ISBLANK(J1070)),"",IF(L1070="No", "TJ status removed",IF(K1070&gt;0.34, K1070 *1.15, K1070+0.05)))</f>
        <v>TJ status removed</v>
      </c>
      <c r="N1070" s="11">
        <v>11.97</v>
      </c>
      <c r="O1070" s="11">
        <v>262.66000000000003</v>
      </c>
      <c r="P1070" s="11">
        <v>31.18</v>
      </c>
      <c r="Q1070" s="11">
        <v>1324.95</v>
      </c>
      <c r="R1070" s="2"/>
    </row>
    <row r="1071" spans="1:18" ht="15.75" customHeight="1">
      <c r="A1071" s="2">
        <v>540</v>
      </c>
      <c r="B1071" s="27" t="s">
        <v>1197</v>
      </c>
      <c r="C1071" s="12" t="s">
        <v>2140</v>
      </c>
      <c r="D1071" s="13" t="s">
        <v>2141</v>
      </c>
      <c r="E1071" s="2">
        <v>18</v>
      </c>
      <c r="F1071" s="2">
        <v>9</v>
      </c>
      <c r="G1071" s="19">
        <v>0.5</v>
      </c>
      <c r="H1071" s="19">
        <v>0.57999999999999996</v>
      </c>
      <c r="I1071" s="7">
        <v>32</v>
      </c>
      <c r="J1071" s="7">
        <v>13</v>
      </c>
      <c r="K1071" s="16">
        <f>IF(OR(ISBLANK(I1071),ISBLANK(J1071)),"",(J1071/I1071))</f>
        <v>0.40625</v>
      </c>
      <c r="L1071" s="17" t="str">
        <f>IF(K1071="","",IF(K1071&gt;=H1071,"Yes","No"))</f>
        <v>No</v>
      </c>
      <c r="M1071" s="18" t="str">
        <f>IF(OR(ISBLANK(I1071),ISBLANK(J1071)),"",IF(L1071="No", "TJ status removed",IF(K1071&gt;0.34, K1071 *1.15, K1071+0.05)))</f>
        <v>TJ status removed</v>
      </c>
      <c r="N1071" s="11">
        <v>19.68</v>
      </c>
      <c r="O1071" s="11">
        <v>870.11</v>
      </c>
      <c r="P1071" s="11">
        <v>42.92</v>
      </c>
      <c r="Q1071" s="11">
        <v>1596</v>
      </c>
      <c r="R1071" s="2"/>
    </row>
    <row r="1072" spans="1:18" ht="15.75" customHeight="1">
      <c r="A1072" s="2">
        <v>10815</v>
      </c>
      <c r="B1072" s="27" t="s">
        <v>1197</v>
      </c>
      <c r="C1072" s="12" t="s">
        <v>2142</v>
      </c>
      <c r="D1072" s="13" t="s">
        <v>2143</v>
      </c>
      <c r="E1072" s="2">
        <v>30</v>
      </c>
      <c r="F1072" s="2">
        <v>5</v>
      </c>
      <c r="G1072" s="19">
        <v>0.17</v>
      </c>
      <c r="H1072" s="19">
        <v>0.22</v>
      </c>
      <c r="I1072" s="7">
        <v>23</v>
      </c>
      <c r="J1072" s="7">
        <v>6</v>
      </c>
      <c r="K1072" s="16">
        <f>IF(OR(ISBLANK(I1072),ISBLANK(J1072)),"",(J1072/I1072))</f>
        <v>0.2608695652173913</v>
      </c>
      <c r="L1072" s="17" t="str">
        <f>IF(K1072="","",IF(K1072&gt;=H1072,"Yes","No"))</f>
        <v>Yes</v>
      </c>
      <c r="M1072" s="18">
        <f>IF(OR(ISBLANK(I1072),ISBLANK(J1072)),"",IF(L1072="No", "TJ status removed",IF(K1072&gt;0.34, K1072 *1.15, K1072+0.05)))</f>
        <v>0.31086956521739129</v>
      </c>
      <c r="N1072" s="11">
        <v>15.94</v>
      </c>
      <c r="O1072" s="11">
        <v>858.12</v>
      </c>
      <c r="P1072" s="11">
        <v>11</v>
      </c>
      <c r="Q1072" s="11">
        <v>1342.33</v>
      </c>
      <c r="R1072" s="2"/>
    </row>
    <row r="1073" spans="1:18" ht="15.75" customHeight="1">
      <c r="A1073" s="2">
        <v>11440</v>
      </c>
      <c r="B1073" s="27" t="s">
        <v>1197</v>
      </c>
      <c r="C1073" s="12" t="s">
        <v>2144</v>
      </c>
      <c r="D1073" s="13" t="s">
        <v>2145</v>
      </c>
      <c r="E1073" s="2">
        <v>57</v>
      </c>
      <c r="F1073" s="2">
        <v>6</v>
      </c>
      <c r="G1073" s="19">
        <v>0.11</v>
      </c>
      <c r="H1073" s="19">
        <v>0.18</v>
      </c>
      <c r="I1073" s="7">
        <v>42</v>
      </c>
      <c r="J1073" s="7">
        <v>6</v>
      </c>
      <c r="K1073" s="16">
        <f>IF(OR(ISBLANK(I1073),ISBLANK(J1073)),"",(J1073/I1073))</f>
        <v>0.14285714285714285</v>
      </c>
      <c r="L1073" s="17" t="str">
        <f>IF(K1073="","",IF(K1073&gt;=H1073,"Yes","No"))</f>
        <v>No</v>
      </c>
      <c r="M1073" s="18" t="str">
        <f>IF(OR(ISBLANK(I1073),ISBLANK(J1073)),"",IF(L1073="No", "TJ status removed",IF(K1073&gt;0.34, K1073 *1.15, K1073+0.05)))</f>
        <v>TJ status removed</v>
      </c>
      <c r="N1073" s="11">
        <v>7.28</v>
      </c>
      <c r="O1073" s="11">
        <v>221.06</v>
      </c>
      <c r="P1073" s="11">
        <v>5.33</v>
      </c>
      <c r="Q1073" s="11">
        <v>744.17</v>
      </c>
      <c r="R1073" s="2"/>
    </row>
    <row r="1074" spans="1:18" ht="15.75" customHeight="1">
      <c r="A1074" s="2">
        <v>10515</v>
      </c>
      <c r="B1074" s="27" t="s">
        <v>1197</v>
      </c>
      <c r="C1074" s="12" t="s">
        <v>2146</v>
      </c>
      <c r="D1074" s="13" t="s">
        <v>2147</v>
      </c>
      <c r="E1074" s="2">
        <v>33</v>
      </c>
      <c r="F1074" s="2">
        <v>11</v>
      </c>
      <c r="G1074" s="19">
        <v>0.33</v>
      </c>
      <c r="H1074" s="19">
        <v>0.38</v>
      </c>
      <c r="I1074" s="7">
        <v>30</v>
      </c>
      <c r="J1074" s="7">
        <v>9</v>
      </c>
      <c r="K1074" s="16">
        <f>IF(OR(ISBLANK(I1074),ISBLANK(J1074)),"",(J1074/I1074))</f>
        <v>0.3</v>
      </c>
      <c r="L1074" s="17" t="str">
        <f>IF(K1074="","",IF(K1074&gt;=H1074,"Yes","No"))</f>
        <v>No</v>
      </c>
      <c r="M1074" s="18" t="str">
        <f>IF(OR(ISBLANK(I1074),ISBLANK(J1074)),"",IF(L1074="No", "TJ status removed",IF(K1074&gt;0.34, K1074 *1.15, K1074+0.05)))</f>
        <v>TJ status removed</v>
      </c>
      <c r="N1074" s="11">
        <v>6.81</v>
      </c>
      <c r="O1074" s="11">
        <v>296.14</v>
      </c>
      <c r="P1074" s="11">
        <v>5.22</v>
      </c>
      <c r="Q1074" s="11">
        <v>1461.11</v>
      </c>
      <c r="R1074" s="2"/>
    </row>
    <row r="1075" spans="1:18" ht="15.75" customHeight="1">
      <c r="A1075" s="2">
        <v>590</v>
      </c>
      <c r="B1075" s="27" t="s">
        <v>1197</v>
      </c>
      <c r="C1075" s="12" t="s">
        <v>2148</v>
      </c>
      <c r="D1075" s="13" t="s">
        <v>2149</v>
      </c>
      <c r="E1075" s="2">
        <v>547</v>
      </c>
      <c r="F1075" s="2">
        <v>148</v>
      </c>
      <c r="G1075" s="19">
        <v>0.27</v>
      </c>
      <c r="H1075" s="19">
        <v>0.32</v>
      </c>
      <c r="I1075" s="7">
        <v>467</v>
      </c>
      <c r="J1075" s="7">
        <v>138</v>
      </c>
      <c r="K1075" s="16">
        <f>IF(OR(ISBLANK(I1075),ISBLANK(J1075)),"",(J1075/I1075))</f>
        <v>0.2955032119914347</v>
      </c>
      <c r="L1075" s="17" t="str">
        <f>IF(K1075="","",IF(K1075&gt;=H1075,"Yes","No"))</f>
        <v>No</v>
      </c>
      <c r="M1075" s="18" t="str">
        <f>IF(OR(ISBLANK(I1075),ISBLANK(J1075)),"",IF(L1075="No", "TJ status removed",IF(K1075&gt;0.34, K1075 *1.15, K1075+0.05)))</f>
        <v>TJ status removed</v>
      </c>
      <c r="N1075" s="11">
        <v>10.86</v>
      </c>
      <c r="O1075" s="11">
        <v>308.14999999999998</v>
      </c>
      <c r="P1075" s="11">
        <v>13.57</v>
      </c>
      <c r="Q1075" s="11">
        <v>1380.88</v>
      </c>
      <c r="R1075" s="2"/>
    </row>
    <row r="1076" spans="1:18" ht="15.75" customHeight="1">
      <c r="A1076" s="2">
        <v>436</v>
      </c>
      <c r="B1076" s="27" t="s">
        <v>1197</v>
      </c>
      <c r="C1076" s="12" t="s">
        <v>2150</v>
      </c>
      <c r="D1076" s="13" t="s">
        <v>2151</v>
      </c>
      <c r="E1076" s="2">
        <v>73</v>
      </c>
      <c r="F1076" s="2">
        <v>18</v>
      </c>
      <c r="G1076" s="19">
        <v>0.25</v>
      </c>
      <c r="H1076" s="19">
        <v>0.3</v>
      </c>
      <c r="I1076" s="7">
        <v>64</v>
      </c>
      <c r="J1076" s="7">
        <v>21</v>
      </c>
      <c r="K1076" s="16">
        <f>IF(OR(ISBLANK(I1076),ISBLANK(J1076)),"",(J1076/I1076))</f>
        <v>0.328125</v>
      </c>
      <c r="L1076" s="17" t="str">
        <f>IF(K1076="","",IF(K1076&gt;=H1076,"Yes","No"))</f>
        <v>Yes</v>
      </c>
      <c r="M1076" s="18">
        <f>IF(OR(ISBLANK(I1076),ISBLANK(J1076)),"",IF(L1076="No", "TJ status removed",IF(K1076&gt;0.34, K1076 *1.15, K1076+0.05)))</f>
        <v>0.37812499999999999</v>
      </c>
      <c r="N1076" s="11">
        <v>6.65</v>
      </c>
      <c r="O1076" s="11">
        <v>344.79</v>
      </c>
      <c r="P1076" s="11">
        <v>7.52</v>
      </c>
      <c r="Q1076" s="11">
        <v>1495.1</v>
      </c>
      <c r="R1076" s="2"/>
    </row>
    <row r="1077" spans="1:18" ht="15.75" customHeight="1">
      <c r="A1077" s="2">
        <v>11869</v>
      </c>
      <c r="B1077" s="27" t="s">
        <v>1197</v>
      </c>
      <c r="C1077" s="12" t="s">
        <v>2152</v>
      </c>
      <c r="D1077" s="13" t="s">
        <v>2153</v>
      </c>
      <c r="E1077" s="2">
        <v>99</v>
      </c>
      <c r="F1077" s="2">
        <v>48</v>
      </c>
      <c r="G1077" s="19">
        <v>0.48</v>
      </c>
      <c r="H1077" s="19">
        <v>0.64</v>
      </c>
      <c r="I1077" s="7">
        <v>148</v>
      </c>
      <c r="J1077" s="7">
        <v>68</v>
      </c>
      <c r="K1077" s="16">
        <f>IF(OR(ISBLANK(I1077),ISBLANK(J1077)),"",(J1077/I1077))</f>
        <v>0.45945945945945948</v>
      </c>
      <c r="L1077" s="17" t="str">
        <f>IF(K1077="","",IF(K1077&gt;=H1077,"Yes","No"))</f>
        <v>No</v>
      </c>
      <c r="M1077" s="18" t="str">
        <f>IF(OR(ISBLANK(I1077),ISBLANK(J1077)),"",IF(L1077="No", "TJ status removed",IF(K1077&gt;0.34, K1077 *1.15, K1077+0.05)))</f>
        <v>TJ status removed</v>
      </c>
      <c r="N1077" s="11">
        <v>21.01</v>
      </c>
      <c r="O1077" s="11">
        <v>446.7</v>
      </c>
      <c r="P1077" s="11">
        <v>27.68</v>
      </c>
      <c r="Q1077" s="11">
        <v>1589.85</v>
      </c>
      <c r="R1077" s="2"/>
    </row>
    <row r="1078" spans="1:18" ht="15.75" customHeight="1">
      <c r="A1078" s="2">
        <v>12603</v>
      </c>
      <c r="B1078" s="27" t="s">
        <v>1197</v>
      </c>
      <c r="C1078" s="12" t="s">
        <v>2154</v>
      </c>
      <c r="D1078" s="13" t="s">
        <v>2155</v>
      </c>
      <c r="E1078" s="2">
        <v>65</v>
      </c>
      <c r="F1078" s="2">
        <v>25</v>
      </c>
      <c r="G1078" s="19">
        <v>0.38</v>
      </c>
      <c r="H1078" s="19">
        <v>0.44</v>
      </c>
      <c r="I1078" s="7">
        <v>36</v>
      </c>
      <c r="J1078" s="7">
        <v>9</v>
      </c>
      <c r="K1078" s="16">
        <f>IF(OR(ISBLANK(I1078),ISBLANK(J1078)),"",(J1078/I1078))</f>
        <v>0.25</v>
      </c>
      <c r="L1078" s="17" t="str">
        <f>IF(K1078="","",IF(K1078&gt;=H1078,"Yes","No"))</f>
        <v>No</v>
      </c>
      <c r="M1078" s="18" t="str">
        <f>IF(OR(ISBLANK(I1078),ISBLANK(J1078)),"",IF(L1078="No", "TJ status removed",IF(K1078&gt;0.34, K1078 *1.15, K1078+0.05)))</f>
        <v>TJ status removed</v>
      </c>
      <c r="N1078" s="11">
        <v>11.93</v>
      </c>
      <c r="O1078" s="11">
        <v>276.67</v>
      </c>
      <c r="P1078" s="11">
        <v>9.44</v>
      </c>
      <c r="Q1078" s="11">
        <v>1483</v>
      </c>
      <c r="R1078" s="2"/>
    </row>
    <row r="1079" spans="1:18" ht="15.75" customHeight="1">
      <c r="A1079" s="2">
        <v>41996</v>
      </c>
      <c r="B1079" s="27" t="s">
        <v>1197</v>
      </c>
      <c r="C1079" s="12" t="s">
        <v>2156</v>
      </c>
      <c r="D1079" s="13" t="s">
        <v>2157</v>
      </c>
      <c r="E1079" s="2">
        <v>177</v>
      </c>
      <c r="F1079" s="2">
        <v>91</v>
      </c>
      <c r="G1079" s="19">
        <v>0.51</v>
      </c>
      <c r="H1079" s="19">
        <v>0.68</v>
      </c>
      <c r="I1079" s="7">
        <v>138</v>
      </c>
      <c r="J1079" s="7">
        <v>80</v>
      </c>
      <c r="K1079" s="16">
        <f>IF(OR(ISBLANK(I1079),ISBLANK(J1079)),"",(J1079/I1079))</f>
        <v>0.57971014492753625</v>
      </c>
      <c r="L1079" s="17" t="str">
        <f>IF(K1079="","",IF(K1079&gt;=H1079,"Yes","No"))</f>
        <v>No</v>
      </c>
      <c r="M1079" s="18" t="str">
        <f>IF(OR(ISBLANK(I1079),ISBLANK(J1079)),"",IF(L1079="No", "TJ status removed",IF(K1079&gt;0.34, K1079 *1.15, K1079+0.05)))</f>
        <v>TJ status removed</v>
      </c>
      <c r="N1079" s="11">
        <v>33.29</v>
      </c>
      <c r="O1079" s="11">
        <v>762.16</v>
      </c>
      <c r="P1079" s="11">
        <v>30.45</v>
      </c>
      <c r="Q1079" s="11">
        <v>2872.91</v>
      </c>
      <c r="R1079" s="2"/>
    </row>
    <row r="1080" spans="1:18" ht="15.75" customHeight="1">
      <c r="A1080" s="2">
        <v>42738</v>
      </c>
      <c r="B1080" s="27" t="s">
        <v>1197</v>
      </c>
      <c r="C1080" s="12" t="s">
        <v>2158</v>
      </c>
      <c r="D1080" s="13" t="s">
        <v>2159</v>
      </c>
      <c r="E1080" s="2">
        <v>239</v>
      </c>
      <c r="F1080" s="2">
        <v>69</v>
      </c>
      <c r="G1080" s="19">
        <v>0.28999999999999998</v>
      </c>
      <c r="H1080" s="19">
        <v>0.34</v>
      </c>
      <c r="I1080" s="7">
        <v>246</v>
      </c>
      <c r="J1080" s="7">
        <v>68</v>
      </c>
      <c r="K1080" s="16">
        <f>IF(OR(ISBLANK(I1080),ISBLANK(J1080)),"",(J1080/I1080))</f>
        <v>0.27642276422764228</v>
      </c>
      <c r="L1080" s="17" t="str">
        <f>IF(K1080="","",IF(K1080&gt;=H1080,"Yes","No"))</f>
        <v>No</v>
      </c>
      <c r="M1080" s="18" t="str">
        <f>IF(OR(ISBLANK(I1080),ISBLANK(J1080)),"",IF(L1080="No", "TJ status removed",IF(K1080&gt;0.34, K1080 *1.15, K1080+0.05)))</f>
        <v>TJ status removed</v>
      </c>
      <c r="N1080" s="11">
        <v>31.99</v>
      </c>
      <c r="O1080" s="11">
        <v>381.27</v>
      </c>
      <c r="P1080" s="11">
        <v>19.690000000000001</v>
      </c>
      <c r="Q1080" s="11">
        <v>1586.82</v>
      </c>
      <c r="R1080" s="2"/>
    </row>
    <row r="1081" spans="1:18" ht="15.75" customHeight="1">
      <c r="A1081" s="2">
        <v>10115</v>
      </c>
      <c r="B1081" s="27" t="s">
        <v>1197</v>
      </c>
      <c r="C1081" s="12" t="s">
        <v>2160</v>
      </c>
      <c r="D1081" s="13" t="s">
        <v>2161</v>
      </c>
      <c r="E1081" s="2">
        <v>100</v>
      </c>
      <c r="F1081" s="2">
        <v>30</v>
      </c>
      <c r="G1081" s="19">
        <v>0.3</v>
      </c>
      <c r="H1081" s="19">
        <v>0.43</v>
      </c>
      <c r="I1081" s="7">
        <v>83</v>
      </c>
      <c r="J1081" s="7">
        <v>32</v>
      </c>
      <c r="K1081" s="16">
        <f>IF(OR(ISBLANK(I1081),ISBLANK(J1081)),"",(J1081/I1081))</f>
        <v>0.38554216867469882</v>
      </c>
      <c r="L1081" s="17" t="str">
        <f>IF(K1081="","",IF(K1081&gt;=H1081,"Yes","No"))</f>
        <v>No</v>
      </c>
      <c r="M1081" s="18" t="str">
        <f>IF(OR(ISBLANK(I1081),ISBLANK(J1081)),"",IF(L1081="No", "TJ status removed",IF(K1081&gt;0.34, K1081 *1.15, K1081+0.05)))</f>
        <v>TJ status removed</v>
      </c>
      <c r="N1081" s="11">
        <v>15.67</v>
      </c>
      <c r="O1081" s="11">
        <v>519.84</v>
      </c>
      <c r="P1081" s="11">
        <v>25.91</v>
      </c>
      <c r="Q1081" s="11">
        <v>1522.75</v>
      </c>
      <c r="R1081" s="2"/>
    </row>
    <row r="1082" spans="1:18" ht="15.75" customHeight="1">
      <c r="A1082" s="2">
        <v>6</v>
      </c>
      <c r="B1082" s="27" t="s">
        <v>1197</v>
      </c>
      <c r="C1082" s="12" t="s">
        <v>2162</v>
      </c>
      <c r="D1082" s="13" t="s">
        <v>2163</v>
      </c>
      <c r="E1082" s="2"/>
      <c r="F1082" s="2"/>
      <c r="G1082" s="23">
        <v>0.54</v>
      </c>
      <c r="H1082" s="23">
        <v>0.62</v>
      </c>
      <c r="I1082" s="7">
        <v>67</v>
      </c>
      <c r="J1082" s="7">
        <v>41</v>
      </c>
      <c r="K1082" s="16">
        <f>IF(OR(ISBLANK(I1082),ISBLANK(J1082)),"",(J1082/I1082))</f>
        <v>0.61194029850746268</v>
      </c>
      <c r="L1082" s="17" t="str">
        <f>IF(K1082="","",IF(K1082&gt;=H1082,"Yes","No"))</f>
        <v>No</v>
      </c>
      <c r="M1082" s="18" t="str">
        <f>IF(OR(ISBLANK(I1082),ISBLANK(J1082)),"",IF(L1082="No", "TJ status removed",IF(K1082&gt;0.34, K1082 *1.15, K1082+0.05)))</f>
        <v>TJ status removed</v>
      </c>
      <c r="N1082" s="11">
        <v>5.08</v>
      </c>
      <c r="O1082" s="11">
        <v>375.58</v>
      </c>
      <c r="P1082" s="11">
        <v>13.05</v>
      </c>
      <c r="Q1082" s="11">
        <v>2842.41</v>
      </c>
      <c r="R1082" s="2"/>
    </row>
    <row r="1083" spans="1:18" ht="15.75" customHeight="1">
      <c r="A1083" s="2">
        <v>11036</v>
      </c>
      <c r="B1083" s="27" t="s">
        <v>1197</v>
      </c>
      <c r="C1083" s="12" t="s">
        <v>2164</v>
      </c>
      <c r="D1083" s="13" t="s">
        <v>2165</v>
      </c>
      <c r="E1083" s="14">
        <v>6</v>
      </c>
      <c r="F1083" s="14">
        <v>4</v>
      </c>
      <c r="G1083" s="15">
        <v>0.67</v>
      </c>
      <c r="H1083" s="15">
        <v>0.94</v>
      </c>
      <c r="I1083" s="7">
        <v>10</v>
      </c>
      <c r="J1083" s="7">
        <v>10</v>
      </c>
      <c r="K1083" s="16">
        <f>IF(OR(ISBLANK(I1083),ISBLANK(J1083)),"",(J1083/I1083))</f>
        <v>1</v>
      </c>
      <c r="L1083" s="17" t="str">
        <f>IF(K1083="","",IF(K1083&gt;=H1083,"Yes","No"))</f>
        <v>Yes</v>
      </c>
      <c r="M1083" s="18">
        <f>IF(OR(ISBLANK(I1083),ISBLANK(J1083)),"",IF(L1083="No", "TJ status removed",IF(K1083&gt;0.34, K1083 *1.15, K1083+0.05)))</f>
        <v>1.1499999999999999</v>
      </c>
      <c r="N1083" s="11">
        <v>0</v>
      </c>
      <c r="O1083" s="11">
        <v>0</v>
      </c>
      <c r="P1083" s="11">
        <v>0</v>
      </c>
      <c r="Q1083" s="11">
        <v>1269</v>
      </c>
      <c r="R1083" s="2"/>
    </row>
    <row r="1084" spans="1:18" ht="15.75" customHeight="1">
      <c r="A1084" s="2">
        <v>261</v>
      </c>
      <c r="B1084" s="27" t="s">
        <v>1197</v>
      </c>
      <c r="C1084" s="3" t="s">
        <v>2166</v>
      </c>
      <c r="D1084" s="4" t="s">
        <v>2167</v>
      </c>
      <c r="E1084" s="5">
        <v>64</v>
      </c>
      <c r="F1084" s="5">
        <v>41</v>
      </c>
      <c r="G1084" s="6">
        <v>0.64</v>
      </c>
      <c r="H1084" s="6">
        <v>0.99</v>
      </c>
      <c r="I1084" s="7"/>
      <c r="J1084" s="7"/>
      <c r="K1084" s="8" t="str">
        <f>IF(OR(ISBLANK(I1084),ISBLANK(J1084)),"",(J1084/I1084))</f>
        <v/>
      </c>
      <c r="L1084" s="9" t="str">
        <f>IF(K1084="","",IF(K1084&gt;=H1084,"Yes","No"))</f>
        <v/>
      </c>
      <c r="M1084" s="10" t="str">
        <f>IF(OR(ISBLANK(I1084),ISBLANK(J1084)),"",IF(L1084="No", "TJ status removed",IF(K1084&gt;0.34, K1084 *1.15, K1084+0.05)))</f>
        <v/>
      </c>
      <c r="N1084" s="11" t="s">
        <v>1497</v>
      </c>
      <c r="O1084" s="11" t="s">
        <v>1497</v>
      </c>
      <c r="P1084" s="11" t="s">
        <v>1497</v>
      </c>
      <c r="Q1084" s="11" t="s">
        <v>1497</v>
      </c>
      <c r="R1084" s="2"/>
    </row>
    <row r="1085" spans="1:18" ht="15.75" customHeight="1">
      <c r="A1085" s="2">
        <v>11139</v>
      </c>
      <c r="B1085" s="27" t="s">
        <v>1197</v>
      </c>
      <c r="C1085" s="12" t="s">
        <v>2168</v>
      </c>
      <c r="D1085" s="13" t="s">
        <v>2169</v>
      </c>
      <c r="E1085" s="2">
        <v>227</v>
      </c>
      <c r="F1085" s="2">
        <v>83</v>
      </c>
      <c r="G1085" s="19">
        <v>0.37</v>
      </c>
      <c r="H1085" s="19">
        <v>0.43</v>
      </c>
      <c r="I1085" s="7">
        <v>191</v>
      </c>
      <c r="J1085" s="7">
        <v>67</v>
      </c>
      <c r="K1085" s="16">
        <f>IF(OR(ISBLANK(I1085),ISBLANK(J1085)),"",(J1085/I1085))</f>
        <v>0.35078534031413611</v>
      </c>
      <c r="L1085" s="17" t="str">
        <f>IF(K1085="","",IF(K1085&gt;=H1085,"Yes","No"))</f>
        <v>No</v>
      </c>
      <c r="M1085" s="18" t="str">
        <f>IF(OR(ISBLANK(I1085),ISBLANK(J1085)),"",IF(L1085="No", "TJ status removed",IF(K1085&gt;0.34, K1085 *1.15, K1085+0.05)))</f>
        <v>TJ status removed</v>
      </c>
      <c r="N1085" s="11">
        <v>21.81</v>
      </c>
      <c r="O1085" s="11">
        <v>527.36</v>
      </c>
      <c r="P1085" s="11">
        <v>17.54</v>
      </c>
      <c r="Q1085" s="11">
        <v>1856.4</v>
      </c>
      <c r="R1085" s="2"/>
    </row>
    <row r="1086" spans="1:18" ht="15.75" customHeight="1">
      <c r="A1086" s="2">
        <v>41429</v>
      </c>
      <c r="B1086" s="27" t="s">
        <v>1197</v>
      </c>
      <c r="C1086" s="12" t="s">
        <v>2170</v>
      </c>
      <c r="D1086" s="13" t="s">
        <v>2171</v>
      </c>
      <c r="E1086" s="2">
        <v>225</v>
      </c>
      <c r="F1086" s="2">
        <v>54</v>
      </c>
      <c r="G1086" s="19">
        <v>0.24</v>
      </c>
      <c r="H1086" s="19">
        <v>0.32</v>
      </c>
      <c r="I1086" s="7">
        <v>96</v>
      </c>
      <c r="J1086" s="7">
        <v>29</v>
      </c>
      <c r="K1086" s="16">
        <f>IF(OR(ISBLANK(I1086),ISBLANK(J1086)),"",(J1086/I1086))</f>
        <v>0.30208333333333331</v>
      </c>
      <c r="L1086" s="17" t="str">
        <f>IF(K1086="","",IF(K1086&gt;=H1086,"Yes","No"))</f>
        <v>No</v>
      </c>
      <c r="M1086" s="18" t="str">
        <f>IF(OR(ISBLANK(I1086),ISBLANK(J1086)),"",IF(L1086="No", "TJ status removed",IF(K1086&gt;0.34, K1086 *1.15, K1086+0.05)))</f>
        <v>TJ status removed</v>
      </c>
      <c r="N1086" s="11">
        <v>23.01</v>
      </c>
      <c r="O1086" s="11">
        <v>574.19000000000005</v>
      </c>
      <c r="P1086" s="11">
        <v>14.69</v>
      </c>
      <c r="Q1086" s="11">
        <v>1799.1</v>
      </c>
      <c r="R1086" s="2"/>
    </row>
    <row r="1087" spans="1:18" ht="15.75" customHeight="1">
      <c r="A1087" s="2">
        <v>10653</v>
      </c>
      <c r="B1087" s="27" t="s">
        <v>1197</v>
      </c>
      <c r="C1087" s="12" t="s">
        <v>2172</v>
      </c>
      <c r="D1087" s="13" t="s">
        <v>2173</v>
      </c>
      <c r="E1087" s="2">
        <v>146</v>
      </c>
      <c r="F1087" s="2">
        <v>26</v>
      </c>
      <c r="G1087" s="19">
        <v>0.18</v>
      </c>
      <c r="H1087" s="19">
        <v>0.23</v>
      </c>
      <c r="I1087" s="7">
        <v>136</v>
      </c>
      <c r="J1087" s="7">
        <v>23</v>
      </c>
      <c r="K1087" s="16">
        <f>IF(OR(ISBLANK(I1087),ISBLANK(J1087)),"",(J1087/I1087))</f>
        <v>0.16911764705882354</v>
      </c>
      <c r="L1087" s="17" t="str">
        <f>IF(K1087="","",IF(K1087&gt;=H1087,"Yes","No"))</f>
        <v>No</v>
      </c>
      <c r="M1087" s="18" t="str">
        <f>IF(OR(ISBLANK(I1087),ISBLANK(J1087)),"",IF(L1087="No", "TJ status removed",IF(K1087&gt;0.34, K1087 *1.15, K1087+0.05)))</f>
        <v>TJ status removed</v>
      </c>
      <c r="N1087" s="11">
        <v>23.93</v>
      </c>
      <c r="O1087" s="11">
        <v>451.16</v>
      </c>
      <c r="P1087" s="11">
        <v>64.7</v>
      </c>
      <c r="Q1087" s="11">
        <v>5354.39</v>
      </c>
      <c r="R1087" s="2"/>
    </row>
    <row r="1088" spans="1:18" ht="15.75" customHeight="1">
      <c r="A1088" s="2">
        <v>41559</v>
      </c>
      <c r="B1088" s="27" t="s">
        <v>1197</v>
      </c>
      <c r="C1088" s="12" t="s">
        <v>2174</v>
      </c>
      <c r="D1088" s="13" t="s">
        <v>2175</v>
      </c>
      <c r="E1088" s="2">
        <v>117</v>
      </c>
      <c r="F1088" s="2">
        <v>38</v>
      </c>
      <c r="G1088" s="19">
        <v>0.32</v>
      </c>
      <c r="H1088" s="19">
        <v>0.43</v>
      </c>
      <c r="I1088" s="7">
        <v>122</v>
      </c>
      <c r="J1088" s="7">
        <v>46</v>
      </c>
      <c r="K1088" s="16">
        <f>IF(OR(ISBLANK(I1088),ISBLANK(J1088)),"",(J1088/I1088))</f>
        <v>0.37704918032786883</v>
      </c>
      <c r="L1088" s="17" t="str">
        <f>IF(K1088="","",IF(K1088&gt;=H1088,"Yes","No"))</f>
        <v>No</v>
      </c>
      <c r="M1088" s="18" t="str">
        <f>IF(OR(ISBLANK(I1088),ISBLANK(J1088)),"",IF(L1088="No", "TJ status removed",IF(K1088&gt;0.34, K1088 *1.15, K1088+0.05)))</f>
        <v>TJ status removed</v>
      </c>
      <c r="N1088" s="11">
        <v>15.7</v>
      </c>
      <c r="O1088" s="11">
        <v>756.89</v>
      </c>
      <c r="P1088" s="11">
        <v>15.76</v>
      </c>
      <c r="Q1088" s="11">
        <v>1450.13</v>
      </c>
      <c r="R1088" s="2"/>
    </row>
    <row r="1089" spans="1:18" ht="15.75" customHeight="1">
      <c r="A1089" s="2">
        <v>40324</v>
      </c>
      <c r="B1089" s="27" t="s">
        <v>1197</v>
      </c>
      <c r="C1089" s="12" t="s">
        <v>2176</v>
      </c>
      <c r="D1089" s="13" t="s">
        <v>2177</v>
      </c>
      <c r="E1089" s="2">
        <v>83</v>
      </c>
      <c r="F1089" s="2">
        <v>32</v>
      </c>
      <c r="G1089" s="19">
        <v>0.39</v>
      </c>
      <c r="H1089" s="19">
        <v>0.45</v>
      </c>
      <c r="I1089" s="7">
        <v>85</v>
      </c>
      <c r="J1089" s="7">
        <v>34</v>
      </c>
      <c r="K1089" s="16">
        <f>IF(OR(ISBLANK(I1089),ISBLANK(J1089)),"",(J1089/I1089))</f>
        <v>0.4</v>
      </c>
      <c r="L1089" s="17" t="str">
        <f>IF(K1089="","",IF(K1089&gt;=H1089,"Yes","No"))</f>
        <v>No</v>
      </c>
      <c r="M1089" s="18" t="str">
        <f>IF(OR(ISBLANK(I1089),ISBLANK(J1089)),"",IF(L1089="No", "TJ status removed",IF(K1089&gt;0.34, K1089 *1.15, K1089+0.05)))</f>
        <v>TJ status removed</v>
      </c>
      <c r="N1089" s="11">
        <v>13.2</v>
      </c>
      <c r="O1089" s="11">
        <v>310.12</v>
      </c>
      <c r="P1089" s="11">
        <v>16.059999999999999</v>
      </c>
      <c r="Q1089" s="11">
        <v>1262.97</v>
      </c>
      <c r="R1089" s="2"/>
    </row>
    <row r="1090" spans="1:18" ht="15.75" customHeight="1">
      <c r="A1090" s="2">
        <v>13398</v>
      </c>
      <c r="B1090" s="27" t="s">
        <v>1197</v>
      </c>
      <c r="C1090" s="12" t="s">
        <v>2178</v>
      </c>
      <c r="D1090" s="13" t="s">
        <v>2179</v>
      </c>
      <c r="E1090" s="2">
        <v>173</v>
      </c>
      <c r="F1090" s="2">
        <v>86</v>
      </c>
      <c r="G1090" s="19">
        <v>0.5</v>
      </c>
      <c r="H1090" s="19">
        <v>0.57999999999999996</v>
      </c>
      <c r="I1090" s="7">
        <v>161</v>
      </c>
      <c r="J1090" s="7">
        <v>74</v>
      </c>
      <c r="K1090" s="16">
        <f>IF(OR(ISBLANK(I1090),ISBLANK(J1090)),"",(J1090/I1090))</f>
        <v>0.45962732919254656</v>
      </c>
      <c r="L1090" s="17" t="str">
        <f>IF(K1090="","",IF(K1090&gt;=H1090,"Yes","No"))</f>
        <v>No</v>
      </c>
      <c r="M1090" s="18" t="str">
        <f>IF(OR(ISBLANK(I1090),ISBLANK(J1090)),"",IF(L1090="No", "TJ status removed",IF(K1090&gt;0.34, K1090 *1.15, K1090+0.05)))</f>
        <v>TJ status removed</v>
      </c>
      <c r="N1090" s="11">
        <v>28.97</v>
      </c>
      <c r="O1090" s="11">
        <v>462.6</v>
      </c>
      <c r="P1090" s="11">
        <v>37.42</v>
      </c>
      <c r="Q1090" s="11">
        <v>2960.32</v>
      </c>
      <c r="R1090" s="2"/>
    </row>
    <row r="1091" spans="1:18" ht="15.75" customHeight="1">
      <c r="A1091" s="2">
        <v>11075</v>
      </c>
      <c r="B1091" s="27" t="s">
        <v>1197</v>
      </c>
      <c r="C1091" s="12" t="s">
        <v>2180</v>
      </c>
      <c r="D1091" s="13" t="s">
        <v>2181</v>
      </c>
      <c r="E1091" s="2">
        <v>36</v>
      </c>
      <c r="F1091" s="2">
        <v>10</v>
      </c>
      <c r="G1091" s="19">
        <v>0.28000000000000003</v>
      </c>
      <c r="H1091" s="19">
        <v>0.61</v>
      </c>
      <c r="I1091" s="7">
        <v>38</v>
      </c>
      <c r="J1091" s="7">
        <v>18</v>
      </c>
      <c r="K1091" s="16">
        <f>IF(OR(ISBLANK(I1091),ISBLANK(J1091)),"",(J1091/I1091))</f>
        <v>0.47368421052631576</v>
      </c>
      <c r="L1091" s="17" t="str">
        <f>IF(K1091="","",IF(K1091&gt;=H1091,"Yes","No"))</f>
        <v>No</v>
      </c>
      <c r="M1091" s="18" t="str">
        <f>IF(OR(ISBLANK(I1091),ISBLANK(J1091)),"",IF(L1091="No", "TJ status removed",IF(K1091&gt;0.34, K1091 *1.15, K1091+0.05)))</f>
        <v>TJ status removed</v>
      </c>
      <c r="N1091" s="11">
        <v>5.65</v>
      </c>
      <c r="O1091" s="11">
        <v>376</v>
      </c>
      <c r="P1091" s="11">
        <v>13.39</v>
      </c>
      <c r="Q1091" s="11">
        <v>1778.06</v>
      </c>
      <c r="R1091" s="2"/>
    </row>
    <row r="1092" spans="1:18" ht="15.75" customHeight="1">
      <c r="A1092" s="2">
        <v>10799</v>
      </c>
      <c r="B1092" s="27" t="s">
        <v>1197</v>
      </c>
      <c r="C1092" s="12" t="s">
        <v>2182</v>
      </c>
      <c r="D1092" s="13" t="s">
        <v>2183</v>
      </c>
      <c r="E1092" s="2">
        <v>65</v>
      </c>
      <c r="F1092" s="2">
        <v>18</v>
      </c>
      <c r="G1092" s="19">
        <v>0.28000000000000003</v>
      </c>
      <c r="H1092" s="19">
        <v>0.34</v>
      </c>
      <c r="I1092" s="7">
        <v>69</v>
      </c>
      <c r="J1092" s="7">
        <v>26</v>
      </c>
      <c r="K1092" s="16">
        <f>IF(OR(ISBLANK(I1092),ISBLANK(J1092)),"",(J1092/I1092))</f>
        <v>0.37681159420289856</v>
      </c>
      <c r="L1092" s="17" t="str">
        <f>IF(K1092="","",IF(K1092&gt;=H1092,"Yes","No"))</f>
        <v>Yes</v>
      </c>
      <c r="M1092" s="18">
        <f>IF(OR(ISBLANK(I1092),ISBLANK(J1092)),"",IF(L1092="No", "TJ status removed",IF(K1092&gt;0.34, K1092 *1.15, K1092+0.05)))</f>
        <v>0.43333333333333329</v>
      </c>
      <c r="N1092" s="11">
        <v>7.86</v>
      </c>
      <c r="O1092" s="11">
        <v>88.49</v>
      </c>
      <c r="P1092" s="11">
        <v>7.46</v>
      </c>
      <c r="Q1092" s="11">
        <v>755.69</v>
      </c>
      <c r="R1092" s="2"/>
    </row>
    <row r="1093" spans="1:18" ht="15.75" customHeight="1">
      <c r="A1093" s="2">
        <v>10776</v>
      </c>
      <c r="B1093" s="27" t="s">
        <v>1197</v>
      </c>
      <c r="C1093" s="12" t="s">
        <v>2184</v>
      </c>
      <c r="D1093" s="13" t="s">
        <v>2185</v>
      </c>
      <c r="E1093" s="2">
        <v>303</v>
      </c>
      <c r="F1093" s="2">
        <v>144</v>
      </c>
      <c r="G1093" s="19">
        <v>0.48</v>
      </c>
      <c r="H1093" s="19">
        <v>0.59</v>
      </c>
      <c r="I1093" s="7">
        <v>273</v>
      </c>
      <c r="J1093" s="7">
        <v>137</v>
      </c>
      <c r="K1093" s="16">
        <f>IF(OR(ISBLANK(I1093),ISBLANK(J1093)),"",(J1093/I1093))</f>
        <v>0.50183150183150182</v>
      </c>
      <c r="L1093" s="17" t="str">
        <f>IF(K1093="","",IF(K1093&gt;=H1093,"Yes","No"))</f>
        <v>No</v>
      </c>
      <c r="M1093" s="18" t="str">
        <f>IF(OR(ISBLANK(I1093),ISBLANK(J1093)),"",IF(L1093="No", "TJ status removed",IF(K1093&gt;0.34, K1093 *1.15, K1093+0.05)))</f>
        <v>TJ status removed</v>
      </c>
      <c r="N1093" s="11">
        <v>69.150000000000006</v>
      </c>
      <c r="O1093" s="11">
        <v>802.21</v>
      </c>
      <c r="P1093" s="11">
        <v>69.09</v>
      </c>
      <c r="Q1093" s="11">
        <v>2211.73</v>
      </c>
      <c r="R1093" s="2"/>
    </row>
    <row r="1094" spans="1:18" ht="15.75" customHeight="1">
      <c r="A1094" s="2">
        <v>44150</v>
      </c>
      <c r="B1094" s="27" t="s">
        <v>1197</v>
      </c>
      <c r="C1094" s="12" t="s">
        <v>2186</v>
      </c>
      <c r="D1094" s="13" t="s">
        <v>2187</v>
      </c>
      <c r="E1094" s="2">
        <v>240</v>
      </c>
      <c r="F1094" s="2">
        <v>94</v>
      </c>
      <c r="G1094" s="19">
        <v>0.39</v>
      </c>
      <c r="H1094" s="19">
        <v>0.47</v>
      </c>
      <c r="I1094" s="7">
        <v>263</v>
      </c>
      <c r="J1094" s="7">
        <v>118</v>
      </c>
      <c r="K1094" s="16">
        <f>IF(OR(ISBLANK(I1094),ISBLANK(J1094)),"",(J1094/I1094))</f>
        <v>0.44866920152091255</v>
      </c>
      <c r="L1094" s="17" t="str">
        <f>IF(K1094="","",IF(K1094&gt;=H1094,"Yes","No"))</f>
        <v>No</v>
      </c>
      <c r="M1094" s="18" t="str">
        <f>IF(OR(ISBLANK(I1094),ISBLANK(J1094)),"",IF(L1094="No", "TJ status removed",IF(K1094&gt;0.34, K1094 *1.15, K1094+0.05)))</f>
        <v>TJ status removed</v>
      </c>
      <c r="N1094" s="11">
        <v>34.729999999999997</v>
      </c>
      <c r="O1094" s="11">
        <v>600.59</v>
      </c>
      <c r="P1094" s="11">
        <v>33.9</v>
      </c>
      <c r="Q1094" s="11">
        <v>2204.2600000000002</v>
      </c>
      <c r="R1094" s="2"/>
    </row>
    <row r="1095" spans="1:18" ht="15.75" customHeight="1">
      <c r="A1095" s="2">
        <v>42102</v>
      </c>
      <c r="B1095" s="27" t="s">
        <v>1197</v>
      </c>
      <c r="C1095" s="12" t="s">
        <v>2188</v>
      </c>
      <c r="D1095" s="13" t="s">
        <v>2189</v>
      </c>
      <c r="E1095" s="2">
        <v>263</v>
      </c>
      <c r="F1095" s="2">
        <v>33</v>
      </c>
      <c r="G1095" s="19">
        <v>0.13</v>
      </c>
      <c r="H1095" s="19">
        <v>0.19</v>
      </c>
      <c r="I1095" s="7">
        <v>245</v>
      </c>
      <c r="J1095" s="7">
        <v>40</v>
      </c>
      <c r="K1095" s="16">
        <f>IF(OR(ISBLANK(I1095),ISBLANK(J1095)),"",(J1095/I1095))</f>
        <v>0.16326530612244897</v>
      </c>
      <c r="L1095" s="17" t="str">
        <f>IF(K1095="","",IF(K1095&gt;=H1095,"Yes","No"))</f>
        <v>No</v>
      </c>
      <c r="M1095" s="18" t="str">
        <f>IF(OR(ISBLANK(I1095),ISBLANK(J1095)),"",IF(L1095="No", "TJ status removed",IF(K1095&gt;0.34, K1095 *1.15, K1095+0.05)))</f>
        <v>TJ status removed</v>
      </c>
      <c r="N1095" s="11">
        <v>6.1</v>
      </c>
      <c r="O1095" s="11">
        <v>188.1</v>
      </c>
      <c r="P1095" s="11">
        <v>5.67</v>
      </c>
      <c r="Q1095" s="11">
        <v>746.45</v>
      </c>
      <c r="R1095" s="2"/>
    </row>
    <row r="1096" spans="1:18" ht="15.75" customHeight="1">
      <c r="A1096" s="2">
        <v>12008</v>
      </c>
      <c r="B1096" s="27" t="s">
        <v>1197</v>
      </c>
      <c r="C1096" s="12" t="s">
        <v>2190</v>
      </c>
      <c r="D1096" s="13" t="s">
        <v>2191</v>
      </c>
      <c r="E1096" s="2">
        <v>303</v>
      </c>
      <c r="F1096" s="2">
        <v>82</v>
      </c>
      <c r="G1096" s="19">
        <v>0.27</v>
      </c>
      <c r="H1096" s="19">
        <v>0.34</v>
      </c>
      <c r="I1096" s="7">
        <v>318</v>
      </c>
      <c r="J1096" s="7">
        <v>126</v>
      </c>
      <c r="K1096" s="16">
        <f>IF(OR(ISBLANK(I1096),ISBLANK(J1096)),"",(J1096/I1096))</f>
        <v>0.39622641509433965</v>
      </c>
      <c r="L1096" s="17" t="str">
        <f>IF(K1096="","",IF(K1096&gt;=H1096,"Yes","No"))</f>
        <v>Yes</v>
      </c>
      <c r="M1096" s="18">
        <f>IF(OR(ISBLANK(I1096),ISBLANK(J1096)),"",IF(L1096="No", "TJ status removed",IF(K1096&gt;0.34, K1096 *1.15, K1096+0.05)))</f>
        <v>0.45566037735849058</v>
      </c>
      <c r="N1096" s="11">
        <v>22.91</v>
      </c>
      <c r="O1096" s="11">
        <v>695.66</v>
      </c>
      <c r="P1096" s="11">
        <v>43.19</v>
      </c>
      <c r="Q1096" s="11">
        <v>2370.48</v>
      </c>
      <c r="R1096" s="2"/>
    </row>
    <row r="1097" spans="1:18" ht="15.75" customHeight="1">
      <c r="A1097" s="2">
        <v>41666</v>
      </c>
      <c r="B1097" s="27" t="s">
        <v>1197</v>
      </c>
      <c r="C1097" s="12" t="s">
        <v>2192</v>
      </c>
      <c r="D1097" s="13" t="s">
        <v>2193</v>
      </c>
      <c r="E1097" s="2">
        <v>200</v>
      </c>
      <c r="F1097" s="2">
        <v>27</v>
      </c>
      <c r="G1097" s="19">
        <v>0.14000000000000001</v>
      </c>
      <c r="H1097" s="19">
        <v>0.22</v>
      </c>
      <c r="I1097" s="7">
        <v>161</v>
      </c>
      <c r="J1097" s="7">
        <v>23</v>
      </c>
      <c r="K1097" s="16">
        <f>IF(OR(ISBLANK(I1097),ISBLANK(J1097)),"",(J1097/I1097))</f>
        <v>0.14285714285714285</v>
      </c>
      <c r="L1097" s="17" t="str">
        <f>IF(K1097="","",IF(K1097&gt;=H1097,"Yes","No"))</f>
        <v>No</v>
      </c>
      <c r="M1097" s="18" t="str">
        <f>IF(OR(ISBLANK(I1097),ISBLANK(J1097)),"",IF(L1097="No", "TJ status removed",IF(K1097&gt;0.34, K1097 *1.15, K1097+0.05)))</f>
        <v>TJ status removed</v>
      </c>
      <c r="N1097" s="11">
        <v>12.58</v>
      </c>
      <c r="O1097" s="11">
        <v>261.2</v>
      </c>
      <c r="P1097" s="11">
        <v>23.09</v>
      </c>
      <c r="Q1097" s="11">
        <v>1396.17</v>
      </c>
      <c r="R1097" s="2"/>
    </row>
    <row r="1098" spans="1:18" ht="15.75" customHeight="1">
      <c r="A1098" s="2">
        <v>41810</v>
      </c>
      <c r="B1098" s="27" t="s">
        <v>1197</v>
      </c>
      <c r="C1098" s="12" t="s">
        <v>2194</v>
      </c>
      <c r="D1098" s="13" t="s">
        <v>2195</v>
      </c>
      <c r="E1098" s="2">
        <v>110</v>
      </c>
      <c r="F1098" s="2">
        <v>18</v>
      </c>
      <c r="G1098" s="19">
        <v>0.16</v>
      </c>
      <c r="H1098" s="19">
        <v>0.22</v>
      </c>
      <c r="I1098" s="7">
        <v>74</v>
      </c>
      <c r="J1098" s="7">
        <v>15</v>
      </c>
      <c r="K1098" s="16">
        <f>IF(OR(ISBLANK(I1098),ISBLANK(J1098)),"",(J1098/I1098))</f>
        <v>0.20270270270270271</v>
      </c>
      <c r="L1098" s="17" t="str">
        <f>IF(K1098="","",IF(K1098&gt;=H1098,"Yes","No"))</f>
        <v>No</v>
      </c>
      <c r="M1098" s="18" t="str">
        <f>IF(OR(ISBLANK(I1098),ISBLANK(J1098)),"",IF(L1098="No", "TJ status removed",IF(K1098&gt;0.34, K1098 *1.15, K1098+0.05)))</f>
        <v>TJ status removed</v>
      </c>
      <c r="N1098" s="11">
        <v>4.9800000000000004</v>
      </c>
      <c r="O1098" s="11">
        <v>151.61000000000001</v>
      </c>
      <c r="P1098" s="11">
        <v>2.4</v>
      </c>
      <c r="Q1098" s="11">
        <v>1156.93</v>
      </c>
      <c r="R1098" s="2"/>
    </row>
    <row r="1099" spans="1:18" ht="15.75" customHeight="1">
      <c r="A1099" s="2">
        <v>10995</v>
      </c>
      <c r="B1099" s="27" t="s">
        <v>1197</v>
      </c>
      <c r="C1099" s="3" t="s">
        <v>2196</v>
      </c>
      <c r="D1099" s="4" t="s">
        <v>2197</v>
      </c>
      <c r="E1099" s="5">
        <v>21</v>
      </c>
      <c r="F1099" s="5">
        <v>16</v>
      </c>
      <c r="G1099" s="6">
        <v>0.76</v>
      </c>
      <c r="H1099" s="6">
        <v>0.93</v>
      </c>
      <c r="I1099" s="7"/>
      <c r="J1099" s="7"/>
      <c r="K1099" s="8" t="str">
        <f>IF(OR(ISBLANK(I1099),ISBLANK(J1099)),"",(J1099/I1099))</f>
        <v/>
      </c>
      <c r="L1099" s="9" t="str">
        <f>IF(K1099="","",IF(K1099&gt;=H1099,"Yes","No"))</f>
        <v/>
      </c>
      <c r="M1099" s="10" t="str">
        <f>IF(OR(ISBLANK(I1099),ISBLANK(J1099)),"",IF(L1099="No", "TJ status removed",IF(K1099&gt;0.34, K1099 *1.15, K1099+0.05)))</f>
        <v/>
      </c>
      <c r="N1099" s="11" t="s">
        <v>1497</v>
      </c>
      <c r="O1099" s="11" t="s">
        <v>1497</v>
      </c>
      <c r="P1099" s="11" t="s">
        <v>1497</v>
      </c>
      <c r="Q1099" s="11" t="s">
        <v>1497</v>
      </c>
      <c r="R1099" s="2"/>
    </row>
    <row r="1100" spans="1:18" ht="15.75" customHeight="1">
      <c r="A1100" s="2">
        <v>10457</v>
      </c>
      <c r="B1100" s="27" t="s">
        <v>1197</v>
      </c>
      <c r="C1100" s="12" t="s">
        <v>2198</v>
      </c>
      <c r="D1100" s="13" t="s">
        <v>2199</v>
      </c>
      <c r="E1100" s="2">
        <v>58</v>
      </c>
      <c r="F1100" s="2">
        <v>29</v>
      </c>
      <c r="G1100" s="19">
        <v>0.5</v>
      </c>
      <c r="H1100" s="19">
        <v>0.57999999999999996</v>
      </c>
      <c r="I1100" s="7">
        <v>76</v>
      </c>
      <c r="J1100" s="7">
        <v>33</v>
      </c>
      <c r="K1100" s="16">
        <f>IF(OR(ISBLANK(I1100),ISBLANK(J1100)),"",(J1100/I1100))</f>
        <v>0.43421052631578949</v>
      </c>
      <c r="L1100" s="17" t="str">
        <f>IF(K1100="","",IF(K1100&gt;=H1100,"Yes","No"))</f>
        <v>No</v>
      </c>
      <c r="M1100" s="18" t="str">
        <f>IF(OR(ISBLANK(I1100),ISBLANK(J1100)),"",IF(L1100="No", "TJ status removed",IF(K1100&gt;0.34, K1100 *1.15, K1100+0.05)))</f>
        <v>TJ status removed</v>
      </c>
      <c r="N1100" s="11">
        <v>11.19</v>
      </c>
      <c r="O1100" s="11">
        <v>640.44000000000005</v>
      </c>
      <c r="P1100" s="11">
        <v>19.64</v>
      </c>
      <c r="Q1100" s="11">
        <v>1528.24</v>
      </c>
      <c r="R1100" s="2"/>
    </row>
    <row r="1101" spans="1:18" ht="15.75" customHeight="1">
      <c r="A1101" s="2">
        <v>12528</v>
      </c>
      <c r="B1101" s="27" t="s">
        <v>1197</v>
      </c>
      <c r="C1101" s="12" t="s">
        <v>2200</v>
      </c>
      <c r="D1101" s="13" t="s">
        <v>2201</v>
      </c>
      <c r="E1101" s="2">
        <v>91</v>
      </c>
      <c r="F1101" s="2">
        <v>34</v>
      </c>
      <c r="G1101" s="19">
        <v>0.37</v>
      </c>
      <c r="H1101" s="19">
        <v>0.43</v>
      </c>
      <c r="I1101" s="7">
        <v>61</v>
      </c>
      <c r="J1101" s="7">
        <v>27</v>
      </c>
      <c r="K1101" s="16">
        <f>IF(OR(ISBLANK(I1101),ISBLANK(J1101)),"",(J1101/I1101))</f>
        <v>0.44262295081967212</v>
      </c>
      <c r="L1101" s="17" t="str">
        <f>IF(K1101="","",IF(K1101&gt;=H1101,"Yes","No"))</f>
        <v>Yes</v>
      </c>
      <c r="M1101" s="18">
        <f>IF(OR(ISBLANK(I1101),ISBLANK(J1101)),"",IF(L1101="No", "TJ status removed",IF(K1101&gt;0.34, K1101 *1.15, K1101+0.05)))</f>
        <v>0.50901639344262295</v>
      </c>
      <c r="N1101" s="11">
        <v>15.53</v>
      </c>
      <c r="O1101" s="11">
        <v>282.91000000000003</v>
      </c>
      <c r="P1101" s="11">
        <v>14.81</v>
      </c>
      <c r="Q1101" s="11">
        <v>1402.26</v>
      </c>
      <c r="R1101" s="2"/>
    </row>
    <row r="1102" spans="1:18" ht="15.75" customHeight="1">
      <c r="A1102" s="2">
        <v>10230</v>
      </c>
      <c r="B1102" s="27" t="s">
        <v>1197</v>
      </c>
      <c r="C1102" s="12" t="s">
        <v>2202</v>
      </c>
      <c r="D1102" s="13" t="s">
        <v>2203</v>
      </c>
      <c r="E1102" s="2">
        <v>128</v>
      </c>
      <c r="F1102" s="2">
        <v>27</v>
      </c>
      <c r="G1102" s="19">
        <v>0.21</v>
      </c>
      <c r="H1102" s="19">
        <v>0.47</v>
      </c>
      <c r="I1102" s="7">
        <v>138</v>
      </c>
      <c r="J1102" s="7">
        <v>25</v>
      </c>
      <c r="K1102" s="16">
        <f>IF(OR(ISBLANK(I1102),ISBLANK(J1102)),"",(J1102/I1102))</f>
        <v>0.18115942028985507</v>
      </c>
      <c r="L1102" s="17" t="str">
        <f>IF(K1102="","",IF(K1102&gt;=H1102,"Yes","No"))</f>
        <v>No</v>
      </c>
      <c r="M1102" s="18" t="str">
        <f>IF(OR(ISBLANK(I1102),ISBLANK(J1102)),"",IF(L1102="No", "TJ status removed",IF(K1102&gt;0.34, K1102 *1.15, K1102+0.05)))</f>
        <v>TJ status removed</v>
      </c>
      <c r="N1102" s="11">
        <v>25.77</v>
      </c>
      <c r="O1102" s="11">
        <v>223.09</v>
      </c>
      <c r="P1102" s="11">
        <v>17.920000000000002</v>
      </c>
      <c r="Q1102" s="11">
        <v>1197.6400000000001</v>
      </c>
      <c r="R1102" s="2"/>
    </row>
    <row r="1103" spans="1:18" ht="15.75" customHeight="1">
      <c r="A1103" s="2">
        <v>12017</v>
      </c>
      <c r="B1103" s="27" t="s">
        <v>1197</v>
      </c>
      <c r="C1103" s="12" t="s">
        <v>2204</v>
      </c>
      <c r="D1103" s="13" t="s">
        <v>2205</v>
      </c>
      <c r="E1103" s="2">
        <v>25</v>
      </c>
      <c r="F1103" s="2">
        <v>11</v>
      </c>
      <c r="G1103" s="19">
        <v>0.44</v>
      </c>
      <c r="H1103" s="19">
        <v>0.6</v>
      </c>
      <c r="I1103" s="7">
        <v>34</v>
      </c>
      <c r="J1103" s="7">
        <v>24</v>
      </c>
      <c r="K1103" s="16">
        <f>IF(OR(ISBLANK(I1103),ISBLANK(J1103)),"",(J1103/I1103))</f>
        <v>0.70588235294117652</v>
      </c>
      <c r="L1103" s="17" t="str">
        <f>IF(K1103="","",IF(K1103&gt;=H1103,"Yes","No"))</f>
        <v>Yes</v>
      </c>
      <c r="M1103" s="18">
        <f>IF(OR(ISBLANK(I1103),ISBLANK(J1103)),"",IF(L1103="No", "TJ status removed",IF(K1103&gt;0.34, K1103 *1.15, K1103+0.05)))</f>
        <v>0.81176470588235294</v>
      </c>
      <c r="N1103" s="11">
        <v>10.3</v>
      </c>
      <c r="O1103" s="11">
        <v>733.7</v>
      </c>
      <c r="P1103" s="11">
        <v>19.75</v>
      </c>
      <c r="Q1103" s="11">
        <v>1788.58</v>
      </c>
      <c r="R1103" s="2"/>
    </row>
    <row r="1104" spans="1:18" ht="15.75" customHeight="1">
      <c r="A1104" s="2">
        <v>11105</v>
      </c>
      <c r="B1104" s="27" t="s">
        <v>1197</v>
      </c>
      <c r="C1104" s="12" t="s">
        <v>2206</v>
      </c>
      <c r="D1104" s="13" t="s">
        <v>2207</v>
      </c>
      <c r="E1104" s="2">
        <v>752</v>
      </c>
      <c r="F1104" s="2">
        <v>192</v>
      </c>
      <c r="G1104" s="19">
        <v>0.26</v>
      </c>
      <c r="H1104" s="19">
        <v>0.32</v>
      </c>
      <c r="I1104" s="7">
        <v>857</v>
      </c>
      <c r="J1104" s="7">
        <v>218</v>
      </c>
      <c r="K1104" s="16">
        <f>IF(OR(ISBLANK(I1104),ISBLANK(J1104)),"",(J1104/I1104))</f>
        <v>0.25437572928821472</v>
      </c>
      <c r="L1104" s="17" t="str">
        <f>IF(K1104="","",IF(K1104&gt;=H1104,"Yes","No"))</f>
        <v>No</v>
      </c>
      <c r="M1104" s="18" t="str">
        <f>IF(OR(ISBLANK(I1104),ISBLANK(J1104)),"",IF(L1104="No", "TJ status removed",IF(K1104&gt;0.34, K1104 *1.15, K1104+0.05)))</f>
        <v>TJ status removed</v>
      </c>
      <c r="N1104" s="11">
        <v>20.66</v>
      </c>
      <c r="O1104" s="11">
        <v>505.4</v>
      </c>
      <c r="P1104" s="11">
        <v>17.23</v>
      </c>
      <c r="Q1104" s="11">
        <v>1466.46</v>
      </c>
      <c r="R1104" s="2"/>
    </row>
    <row r="1105" spans="1:18" ht="15.75" customHeight="1">
      <c r="A1105" s="2">
        <v>607</v>
      </c>
      <c r="B1105" s="27" t="s">
        <v>1197</v>
      </c>
      <c r="C1105" s="12" t="s">
        <v>2208</v>
      </c>
      <c r="D1105" s="13" t="s">
        <v>2209</v>
      </c>
      <c r="E1105" s="2">
        <v>274</v>
      </c>
      <c r="F1105" s="2">
        <v>67</v>
      </c>
      <c r="G1105" s="19">
        <v>0.24</v>
      </c>
      <c r="H1105" s="19">
        <v>0.31</v>
      </c>
      <c r="I1105" s="7">
        <v>296</v>
      </c>
      <c r="J1105" s="7">
        <v>71</v>
      </c>
      <c r="K1105" s="16">
        <f>IF(OR(ISBLANK(I1105),ISBLANK(J1105)),"",(J1105/I1105))</f>
        <v>0.23986486486486486</v>
      </c>
      <c r="L1105" s="17" t="str">
        <f>IF(K1105="","",IF(K1105&gt;=H1105,"Yes","No"))</f>
        <v>No</v>
      </c>
      <c r="M1105" s="18" t="str">
        <f>IF(OR(ISBLANK(I1105),ISBLANK(J1105)),"",IF(L1105="No", "TJ status removed",IF(K1105&gt;0.34, K1105 *1.15, K1105+0.05)))</f>
        <v>TJ status removed</v>
      </c>
      <c r="N1105" s="11">
        <v>15.89</v>
      </c>
      <c r="O1105" s="11">
        <v>396.22</v>
      </c>
      <c r="P1105" s="11">
        <v>24.8</v>
      </c>
      <c r="Q1105" s="11">
        <v>1503.51</v>
      </c>
      <c r="R1105" s="2"/>
    </row>
    <row r="1106" spans="1:18" ht="15.75" customHeight="1">
      <c r="A1106" s="2">
        <v>380</v>
      </c>
      <c r="B1106" s="27" t="s">
        <v>1197</v>
      </c>
      <c r="C1106" s="12" t="s">
        <v>2210</v>
      </c>
      <c r="D1106" s="13" t="s">
        <v>2211</v>
      </c>
      <c r="E1106" s="2">
        <v>29</v>
      </c>
      <c r="F1106" s="2">
        <v>3</v>
      </c>
      <c r="G1106" s="19">
        <v>0.1</v>
      </c>
      <c r="H1106" s="19">
        <v>0.26</v>
      </c>
      <c r="I1106" s="7">
        <v>12</v>
      </c>
      <c r="J1106" s="7">
        <v>3</v>
      </c>
      <c r="K1106" s="16">
        <f>IF(OR(ISBLANK(I1106),ISBLANK(J1106)),"",(J1106/I1106))</f>
        <v>0.25</v>
      </c>
      <c r="L1106" s="17" t="str">
        <f>IF(K1106="","",IF(K1106&gt;=H1106,"Yes","No"))</f>
        <v>No</v>
      </c>
      <c r="M1106" s="18" t="str">
        <f>IF(OR(ISBLANK(I1106),ISBLANK(J1106)),"",IF(L1106="No", "TJ status removed",IF(K1106&gt;0.34, K1106 *1.15, K1106+0.05)))</f>
        <v>TJ status removed</v>
      </c>
      <c r="N1106" s="11">
        <v>11.67</v>
      </c>
      <c r="O1106" s="11">
        <v>330.44</v>
      </c>
      <c r="P1106" s="11">
        <v>0</v>
      </c>
      <c r="Q1106" s="11">
        <v>1553.67</v>
      </c>
      <c r="R1106" s="2"/>
    </row>
    <row r="1107" spans="1:18" ht="15.75" customHeight="1">
      <c r="A1107" s="2">
        <v>13577</v>
      </c>
      <c r="B1107" s="27" t="s">
        <v>1197</v>
      </c>
      <c r="C1107" s="12" t="s">
        <v>2212</v>
      </c>
      <c r="D1107" s="13" t="s">
        <v>2213</v>
      </c>
      <c r="E1107" s="2">
        <v>32</v>
      </c>
      <c r="F1107" s="2">
        <v>8</v>
      </c>
      <c r="G1107" s="19">
        <v>0.25</v>
      </c>
      <c r="H1107" s="19">
        <v>0.33</v>
      </c>
      <c r="I1107" s="7">
        <v>30</v>
      </c>
      <c r="J1107" s="7">
        <v>10</v>
      </c>
      <c r="K1107" s="16">
        <f>IF(OR(ISBLANK(I1107),ISBLANK(J1107)),"",(J1107/I1107))</f>
        <v>0.33333333333333331</v>
      </c>
      <c r="L1107" s="17" t="str">
        <f>IF(K1107="","",IF(K1107&gt;=H1107,"Yes","No"))</f>
        <v>Yes</v>
      </c>
      <c r="M1107" s="18">
        <f>IF(OR(ISBLANK(I1107),ISBLANK(J1107)),"",IF(L1107="No", "TJ status removed",IF(K1107&gt;0.34, K1107 *1.15, K1107+0.05)))</f>
        <v>0.3833333333333333</v>
      </c>
      <c r="N1107" s="11">
        <v>28.25</v>
      </c>
      <c r="O1107" s="11">
        <v>782.4</v>
      </c>
      <c r="P1107" s="11">
        <v>2.4</v>
      </c>
      <c r="Q1107" s="11">
        <v>9537.5</v>
      </c>
      <c r="R1107" s="2"/>
    </row>
    <row r="1108" spans="1:18" ht="15.75" customHeight="1">
      <c r="A1108" s="2">
        <v>11628</v>
      </c>
      <c r="B1108" s="27" t="s">
        <v>1197</v>
      </c>
      <c r="C1108" s="12" t="s">
        <v>2214</v>
      </c>
      <c r="D1108" s="13" t="s">
        <v>2215</v>
      </c>
      <c r="E1108" s="2">
        <v>43</v>
      </c>
      <c r="F1108" s="2">
        <v>4</v>
      </c>
      <c r="G1108" s="19">
        <v>0.09</v>
      </c>
      <c r="H1108" s="19">
        <v>0.28999999999999998</v>
      </c>
      <c r="I1108" s="7">
        <v>63</v>
      </c>
      <c r="J1108" s="7">
        <v>26</v>
      </c>
      <c r="K1108" s="16">
        <f>IF(OR(ISBLANK(I1108),ISBLANK(J1108)),"",(J1108/I1108))</f>
        <v>0.41269841269841268</v>
      </c>
      <c r="L1108" s="17" t="str">
        <f>IF(K1108="","",IF(K1108&gt;=H1108,"Yes","No"))</f>
        <v>Yes</v>
      </c>
      <c r="M1108" s="18">
        <f>IF(OR(ISBLANK(I1108),ISBLANK(J1108)),"",IF(L1108="No", "TJ status removed",IF(K1108&gt;0.34, K1108 *1.15, K1108+0.05)))</f>
        <v>0.47460317460317453</v>
      </c>
      <c r="N1108" s="11">
        <v>24.51</v>
      </c>
      <c r="O1108" s="11">
        <v>351.16</v>
      </c>
      <c r="P1108" s="11">
        <v>29.69</v>
      </c>
      <c r="Q1108" s="11">
        <v>1511</v>
      </c>
      <c r="R1108" s="2"/>
    </row>
    <row r="1109" spans="1:18" ht="15.75" customHeight="1">
      <c r="A1109" s="2">
        <v>704</v>
      </c>
      <c r="B1109" s="27" t="s">
        <v>1197</v>
      </c>
      <c r="C1109" s="12" t="s">
        <v>2216</v>
      </c>
      <c r="D1109" s="13" t="s">
        <v>2217</v>
      </c>
      <c r="E1109" s="2">
        <v>137</v>
      </c>
      <c r="F1109" s="2">
        <v>1</v>
      </c>
      <c r="G1109" s="19">
        <v>0.01</v>
      </c>
      <c r="H1109" s="19">
        <v>0.12</v>
      </c>
      <c r="I1109" s="7">
        <v>113</v>
      </c>
      <c r="J1109" s="7">
        <v>3</v>
      </c>
      <c r="K1109" s="16">
        <f>IF(OR(ISBLANK(I1109),ISBLANK(J1109)),"",(J1109/I1109))</f>
        <v>2.6548672566371681E-2</v>
      </c>
      <c r="L1109" s="17" t="str">
        <f>IF(K1109="","",IF(K1109&gt;=H1109,"Yes","No"))</f>
        <v>No</v>
      </c>
      <c r="M1109" s="18" t="str">
        <f>IF(OR(ISBLANK(I1109),ISBLANK(J1109)),"",IF(L1109="No", "TJ status removed",IF(K1109&gt;0.34, K1109 *1.15, K1109+0.05)))</f>
        <v>TJ status removed</v>
      </c>
      <c r="N1109" s="11">
        <v>13.85</v>
      </c>
      <c r="O1109" s="11">
        <v>230.98</v>
      </c>
      <c r="P1109" s="11">
        <v>0</v>
      </c>
      <c r="Q1109" s="11">
        <v>1686</v>
      </c>
      <c r="R1109" s="2"/>
    </row>
    <row r="1110" spans="1:18" ht="15.75" customHeight="1">
      <c r="A1110" s="2">
        <v>170</v>
      </c>
      <c r="B1110" s="27" t="s">
        <v>1197</v>
      </c>
      <c r="C1110" s="12" t="s">
        <v>2218</v>
      </c>
      <c r="D1110" s="13" t="s">
        <v>2219</v>
      </c>
      <c r="E1110" s="2">
        <v>36</v>
      </c>
      <c r="F1110" s="2">
        <v>6</v>
      </c>
      <c r="G1110" s="19">
        <v>0.17</v>
      </c>
      <c r="H1110" s="19">
        <v>0.22</v>
      </c>
      <c r="I1110" s="7">
        <v>37</v>
      </c>
      <c r="J1110" s="7">
        <v>7</v>
      </c>
      <c r="K1110" s="16">
        <f>IF(OR(ISBLANK(I1110),ISBLANK(J1110)),"",(J1110/I1110))</f>
        <v>0.1891891891891892</v>
      </c>
      <c r="L1110" s="17" t="str">
        <f>IF(K1110="","",IF(K1110&gt;=H1110,"Yes","No"))</f>
        <v>No</v>
      </c>
      <c r="M1110" s="18" t="str">
        <f>IF(OR(ISBLANK(I1110),ISBLANK(J1110)),"",IF(L1110="No", "TJ status removed",IF(K1110&gt;0.34, K1110 *1.15, K1110+0.05)))</f>
        <v>TJ status removed</v>
      </c>
      <c r="N1110" s="11">
        <v>16.7</v>
      </c>
      <c r="O1110" s="11">
        <v>536.47</v>
      </c>
      <c r="P1110" s="11">
        <v>0</v>
      </c>
      <c r="Q1110" s="11">
        <v>2250.5700000000002</v>
      </c>
      <c r="R1110" s="2"/>
    </row>
    <row r="1111" spans="1:18" ht="15.75" customHeight="1">
      <c r="A1111" s="2">
        <v>41289</v>
      </c>
      <c r="B1111" s="27" t="s">
        <v>1197</v>
      </c>
      <c r="C1111" s="12" t="s">
        <v>2220</v>
      </c>
      <c r="D1111" s="13" t="s">
        <v>2221</v>
      </c>
      <c r="E1111" s="2">
        <v>42</v>
      </c>
      <c r="F1111" s="2">
        <v>3</v>
      </c>
      <c r="G1111" s="19">
        <v>7.0000000000000007E-2</v>
      </c>
      <c r="H1111" s="19">
        <v>0.13</v>
      </c>
      <c r="I1111" s="7">
        <v>69</v>
      </c>
      <c r="J1111" s="7">
        <v>1</v>
      </c>
      <c r="K1111" s="16">
        <f>IF(OR(ISBLANK(I1111),ISBLANK(J1111)),"",(J1111/I1111))</f>
        <v>1.4492753623188406E-2</v>
      </c>
      <c r="L1111" s="17" t="str">
        <f>IF(K1111="","",IF(K1111&gt;=H1111,"Yes","No"))</f>
        <v>No</v>
      </c>
      <c r="M1111" s="18" t="str">
        <f>IF(OR(ISBLANK(I1111),ISBLANK(J1111)),"",IF(L1111="No", "TJ status removed",IF(K1111&gt;0.34, K1111 *1.15, K1111+0.05)))</f>
        <v>TJ status removed</v>
      </c>
      <c r="N1111" s="11">
        <v>25.44</v>
      </c>
      <c r="O1111" s="11">
        <v>289.39999999999998</v>
      </c>
      <c r="P1111" s="11">
        <v>0</v>
      </c>
      <c r="Q1111" s="11">
        <v>932</v>
      </c>
      <c r="R1111" s="2"/>
    </row>
    <row r="1112" spans="1:18" ht="15.75" customHeight="1">
      <c r="A1112" s="2">
        <v>10722</v>
      </c>
      <c r="B1112" s="27" t="s">
        <v>1197</v>
      </c>
      <c r="C1112" s="12" t="s">
        <v>2222</v>
      </c>
      <c r="D1112" s="13" t="s">
        <v>2223</v>
      </c>
      <c r="E1112" s="2">
        <v>101</v>
      </c>
      <c r="F1112" s="2">
        <v>28</v>
      </c>
      <c r="G1112" s="19">
        <v>0.28000000000000003</v>
      </c>
      <c r="H1112" s="19">
        <v>0.33</v>
      </c>
      <c r="I1112" s="7">
        <v>81</v>
      </c>
      <c r="J1112" s="7">
        <v>20</v>
      </c>
      <c r="K1112" s="16">
        <f>IF(OR(ISBLANK(I1112),ISBLANK(J1112)),"",(J1112/I1112))</f>
        <v>0.24691358024691357</v>
      </c>
      <c r="L1112" s="17" t="str">
        <f>IF(K1112="","",IF(K1112&gt;=H1112,"Yes","No"))</f>
        <v>No</v>
      </c>
      <c r="M1112" s="18" t="str">
        <f>IF(OR(ISBLANK(I1112),ISBLANK(J1112)),"",IF(L1112="No", "TJ status removed",IF(K1112&gt;0.34, K1112 *1.15, K1112+0.05)))</f>
        <v>TJ status removed</v>
      </c>
      <c r="N1112" s="11">
        <v>13.03</v>
      </c>
      <c r="O1112" s="11">
        <v>256.05</v>
      </c>
      <c r="P1112" s="11">
        <v>13.75</v>
      </c>
      <c r="Q1112" s="11">
        <v>1215.9000000000001</v>
      </c>
      <c r="R1112" s="2"/>
    </row>
    <row r="1113" spans="1:18" ht="15.75" customHeight="1">
      <c r="A1113" s="2">
        <v>10910</v>
      </c>
      <c r="B1113" s="27" t="s">
        <v>1197</v>
      </c>
      <c r="C1113" s="12" t="s">
        <v>2224</v>
      </c>
      <c r="D1113" s="13" t="s">
        <v>2225</v>
      </c>
      <c r="E1113" s="2">
        <v>32</v>
      </c>
      <c r="F1113" s="2">
        <v>4</v>
      </c>
      <c r="G1113" s="19">
        <v>0.13</v>
      </c>
      <c r="H1113" s="19">
        <v>0.39</v>
      </c>
      <c r="I1113" s="7">
        <v>12</v>
      </c>
      <c r="J1113" s="7">
        <v>5</v>
      </c>
      <c r="K1113" s="16">
        <f>IF(OR(ISBLANK(I1113),ISBLANK(J1113)),"",(J1113/I1113))</f>
        <v>0.41666666666666669</v>
      </c>
      <c r="L1113" s="17" t="str">
        <f>IF(K1113="","",IF(K1113&gt;=H1113,"Yes","No"))</f>
        <v>Yes</v>
      </c>
      <c r="M1113" s="18">
        <f>IF(OR(ISBLANK(I1113),ISBLANK(J1113)),"",IF(L1113="No", "TJ status removed",IF(K1113&gt;0.34, K1113 *1.15, K1113+0.05)))</f>
        <v>0.47916666666666663</v>
      </c>
      <c r="N1113" s="11">
        <v>25.71</v>
      </c>
      <c r="O1113" s="11">
        <v>140.57</v>
      </c>
      <c r="P1113" s="11">
        <v>12.8</v>
      </c>
      <c r="Q1113" s="11">
        <v>846</v>
      </c>
      <c r="R1113" s="2"/>
    </row>
    <row r="1114" spans="1:18" ht="15.75" customHeight="1">
      <c r="A1114" s="2">
        <v>10915</v>
      </c>
      <c r="B1114" s="27" t="s">
        <v>1197</v>
      </c>
      <c r="C1114" s="12" t="s">
        <v>2226</v>
      </c>
      <c r="D1114" s="13" t="s">
        <v>2227</v>
      </c>
      <c r="E1114" s="14">
        <v>124</v>
      </c>
      <c r="F1114" s="14">
        <v>83</v>
      </c>
      <c r="G1114" s="15">
        <v>0.67</v>
      </c>
      <c r="H1114" s="15">
        <v>0.77</v>
      </c>
      <c r="I1114" s="7">
        <v>57</v>
      </c>
      <c r="J1114" s="7">
        <v>34</v>
      </c>
      <c r="K1114" s="16">
        <f>IF(OR(ISBLANK(I1114),ISBLANK(J1114)),"",(J1114/I1114))</f>
        <v>0.59649122807017541</v>
      </c>
      <c r="L1114" s="17" t="str">
        <f>IF(K1114="","",IF(K1114&gt;=H1114,"Yes","No"))</f>
        <v>No</v>
      </c>
      <c r="M1114" s="18" t="str">
        <f>IF(OR(ISBLANK(I1114),ISBLANK(J1114)),"",IF(L1114="No", "TJ status removed",IF(K1114&gt;0.34, K1114 *1.15, K1114+0.05)))</f>
        <v>TJ status removed</v>
      </c>
      <c r="N1114" s="11">
        <v>14.74</v>
      </c>
      <c r="O1114" s="11">
        <v>156.96</v>
      </c>
      <c r="P1114" s="11">
        <v>39.56</v>
      </c>
      <c r="Q1114" s="11">
        <v>1106.79</v>
      </c>
      <c r="R1114" s="2"/>
    </row>
    <row r="1115" spans="1:18" ht="15.75" customHeight="1">
      <c r="A1115" s="2">
        <v>12192</v>
      </c>
      <c r="B1115" s="27" t="s">
        <v>1197</v>
      </c>
      <c r="C1115" s="12" t="s">
        <v>2228</v>
      </c>
      <c r="D1115" s="13" t="s">
        <v>2229</v>
      </c>
      <c r="E1115" s="2">
        <v>261</v>
      </c>
      <c r="F1115" s="2">
        <v>67</v>
      </c>
      <c r="G1115" s="19">
        <v>0.26</v>
      </c>
      <c r="H1115" s="19">
        <v>0.35</v>
      </c>
      <c r="I1115" s="7">
        <v>235</v>
      </c>
      <c r="J1115" s="7">
        <v>56</v>
      </c>
      <c r="K1115" s="16">
        <f>IF(OR(ISBLANK(I1115),ISBLANK(J1115)),"",(J1115/I1115))</f>
        <v>0.23829787234042554</v>
      </c>
      <c r="L1115" s="17" t="str">
        <f>IF(K1115="","",IF(K1115&gt;=H1115,"Yes","No"))</f>
        <v>No</v>
      </c>
      <c r="M1115" s="18" t="str">
        <f>IF(OR(ISBLANK(I1115),ISBLANK(J1115)),"",IF(L1115="No", "TJ status removed",IF(K1115&gt;0.34, K1115 *1.15, K1115+0.05)))</f>
        <v>TJ status removed</v>
      </c>
      <c r="N1115" s="11">
        <v>10.61</v>
      </c>
      <c r="O1115" s="11">
        <v>345.13</v>
      </c>
      <c r="P1115" s="11">
        <v>22.73</v>
      </c>
      <c r="Q1115" s="11">
        <v>1577.23</v>
      </c>
      <c r="R1115" s="2"/>
    </row>
    <row r="1116" spans="1:18" ht="15.75" customHeight="1">
      <c r="A1116" s="2">
        <v>200</v>
      </c>
      <c r="B1116" s="27" t="s">
        <v>1197</v>
      </c>
      <c r="C1116" s="12" t="s">
        <v>2230</v>
      </c>
      <c r="D1116" s="13" t="s">
        <v>2231</v>
      </c>
      <c r="E1116" s="2">
        <v>104</v>
      </c>
      <c r="F1116" s="2">
        <v>20</v>
      </c>
      <c r="G1116" s="19">
        <v>0.19</v>
      </c>
      <c r="H1116" s="19">
        <v>0.28000000000000003</v>
      </c>
      <c r="I1116" s="7">
        <v>105</v>
      </c>
      <c r="J1116" s="7">
        <v>28</v>
      </c>
      <c r="K1116" s="16">
        <f>IF(OR(ISBLANK(I1116),ISBLANK(J1116)),"",(J1116/I1116))</f>
        <v>0.26666666666666666</v>
      </c>
      <c r="L1116" s="17" t="str">
        <f>IF(K1116="","",IF(K1116&gt;=H1116,"Yes","No"))</f>
        <v>No</v>
      </c>
      <c r="M1116" s="18" t="str">
        <f>IF(OR(ISBLANK(I1116),ISBLANK(J1116)),"",IF(L1116="No", "TJ status removed",IF(K1116&gt;0.34, K1116 *1.15, K1116+0.05)))</f>
        <v>TJ status removed</v>
      </c>
      <c r="N1116" s="11">
        <v>16.399999999999999</v>
      </c>
      <c r="O1116" s="11">
        <v>342.22</v>
      </c>
      <c r="P1116" s="11">
        <v>9.4600000000000009</v>
      </c>
      <c r="Q1116" s="11">
        <v>1168.18</v>
      </c>
      <c r="R1116" s="2"/>
    </row>
    <row r="1117" spans="1:18" ht="15.75" customHeight="1">
      <c r="A1117" s="2">
        <v>12650</v>
      </c>
      <c r="B1117" s="27" t="s">
        <v>1197</v>
      </c>
      <c r="C1117" s="12" t="s">
        <v>2232</v>
      </c>
      <c r="D1117" s="13" t="s">
        <v>2233</v>
      </c>
      <c r="E1117" s="2">
        <v>105</v>
      </c>
      <c r="F1117" s="2">
        <v>8</v>
      </c>
      <c r="G1117" s="19">
        <v>0.08</v>
      </c>
      <c r="H1117" s="19">
        <v>0.27</v>
      </c>
      <c r="I1117" s="7">
        <v>85</v>
      </c>
      <c r="J1117" s="7">
        <v>2</v>
      </c>
      <c r="K1117" s="16">
        <f>IF(OR(ISBLANK(I1117),ISBLANK(J1117)),"",(J1117/I1117))</f>
        <v>2.3529411764705882E-2</v>
      </c>
      <c r="L1117" s="17" t="str">
        <f>IF(K1117="","",IF(K1117&gt;=H1117,"Yes","No"))</f>
        <v>No</v>
      </c>
      <c r="M1117" s="18" t="str">
        <f>IF(OR(ISBLANK(I1117),ISBLANK(J1117)),"",IF(L1117="No", "TJ status removed",IF(K1117&gt;0.34, K1117 *1.15, K1117+0.05)))</f>
        <v>TJ status removed</v>
      </c>
      <c r="N1117" s="11">
        <v>19.89</v>
      </c>
      <c r="O1117" s="11">
        <v>143.12</v>
      </c>
      <c r="P1117" s="11">
        <v>29</v>
      </c>
      <c r="Q1117" s="11">
        <v>1144.5</v>
      </c>
      <c r="R1117" s="2"/>
    </row>
    <row r="1118" spans="1:18" ht="15.75" customHeight="1">
      <c r="A1118" s="2">
        <v>10882</v>
      </c>
      <c r="B1118" s="27" t="s">
        <v>1197</v>
      </c>
      <c r="C1118" s="12" t="s">
        <v>2234</v>
      </c>
      <c r="D1118" s="13" t="s">
        <v>2235</v>
      </c>
      <c r="E1118" s="2">
        <v>253</v>
      </c>
      <c r="F1118" s="2">
        <v>87</v>
      </c>
      <c r="G1118" s="19">
        <v>0.34</v>
      </c>
      <c r="H1118" s="19">
        <v>0.4</v>
      </c>
      <c r="I1118" s="7">
        <v>170</v>
      </c>
      <c r="J1118" s="7">
        <v>51</v>
      </c>
      <c r="K1118" s="16">
        <f>IF(OR(ISBLANK(I1118),ISBLANK(J1118)),"",(J1118/I1118))</f>
        <v>0.3</v>
      </c>
      <c r="L1118" s="17" t="str">
        <f>IF(K1118="","",IF(K1118&gt;=H1118,"Yes","No"))</f>
        <v>No</v>
      </c>
      <c r="M1118" s="18" t="str">
        <f>IF(OR(ISBLANK(I1118),ISBLANK(J1118)),"",IF(L1118="No", "TJ status removed",IF(K1118&gt;0.34, K1118 *1.15, K1118+0.05)))</f>
        <v>TJ status removed</v>
      </c>
      <c r="N1118" s="11">
        <v>18.850000000000001</v>
      </c>
      <c r="O1118" s="11">
        <v>378.64</v>
      </c>
      <c r="P1118" s="11">
        <v>13.51</v>
      </c>
      <c r="Q1118" s="11">
        <v>1548.29</v>
      </c>
      <c r="R1118" s="2"/>
    </row>
    <row r="1119" spans="1:18" ht="15.75" customHeight="1">
      <c r="A1119" s="2">
        <v>41811</v>
      </c>
      <c r="B1119" s="27" t="s">
        <v>1197</v>
      </c>
      <c r="C1119" s="12" t="s">
        <v>2236</v>
      </c>
      <c r="D1119" s="13" t="s">
        <v>2237</v>
      </c>
      <c r="E1119" s="2">
        <v>58</v>
      </c>
      <c r="F1119" s="2">
        <v>11</v>
      </c>
      <c r="G1119" s="19">
        <v>0.19</v>
      </c>
      <c r="H1119" s="19">
        <v>0.32</v>
      </c>
      <c r="I1119" s="7">
        <v>70</v>
      </c>
      <c r="J1119" s="7">
        <v>12</v>
      </c>
      <c r="K1119" s="16">
        <f>IF(OR(ISBLANK(I1119),ISBLANK(J1119)),"",(J1119/I1119))</f>
        <v>0.17142857142857143</v>
      </c>
      <c r="L1119" s="17" t="str">
        <f>IF(K1119="","",IF(K1119&gt;=H1119,"Yes","No"))</f>
        <v>No</v>
      </c>
      <c r="M1119" s="18" t="str">
        <f>IF(OR(ISBLANK(I1119),ISBLANK(J1119)),"",IF(L1119="No", "TJ status removed",IF(K1119&gt;0.34, K1119 *1.15, K1119+0.05)))</f>
        <v>TJ status removed</v>
      </c>
      <c r="N1119" s="11">
        <v>88.41</v>
      </c>
      <c r="O1119" s="11">
        <v>360.57</v>
      </c>
      <c r="P1119" s="11">
        <v>43.92</v>
      </c>
      <c r="Q1119" s="11">
        <v>1832.5</v>
      </c>
      <c r="R1119" s="2"/>
    </row>
    <row r="1120" spans="1:18" ht="15.75" customHeight="1">
      <c r="A1120" s="2">
        <v>41299</v>
      </c>
      <c r="B1120" s="27" t="s">
        <v>1197</v>
      </c>
      <c r="C1120" s="12" t="s">
        <v>2238</v>
      </c>
      <c r="D1120" s="13" t="s">
        <v>2239</v>
      </c>
      <c r="E1120" s="2">
        <v>29</v>
      </c>
      <c r="F1120" s="2">
        <v>9</v>
      </c>
      <c r="G1120" s="19">
        <v>0.31</v>
      </c>
      <c r="H1120" s="19">
        <v>0.49</v>
      </c>
      <c r="I1120" s="7">
        <v>23</v>
      </c>
      <c r="J1120" s="7">
        <v>9</v>
      </c>
      <c r="K1120" s="16">
        <f>IF(OR(ISBLANK(I1120),ISBLANK(J1120)),"",(J1120/I1120))</f>
        <v>0.39130434782608697</v>
      </c>
      <c r="L1120" s="17" t="str">
        <f>IF(K1120="","",IF(K1120&gt;=H1120,"Yes","No"))</f>
        <v>No</v>
      </c>
      <c r="M1120" s="18" t="str">
        <f>IF(OR(ISBLANK(I1120),ISBLANK(J1120)),"",IF(L1120="No", "TJ status removed",IF(K1120&gt;0.34, K1120 *1.15, K1120+0.05)))</f>
        <v>TJ status removed</v>
      </c>
      <c r="N1120" s="11">
        <v>6.57</v>
      </c>
      <c r="O1120" s="11">
        <v>170.21</v>
      </c>
      <c r="P1120" s="11">
        <v>0</v>
      </c>
      <c r="Q1120" s="11">
        <v>855</v>
      </c>
      <c r="R1120" s="2"/>
    </row>
    <row r="1121" spans="1:18" ht="15.75" customHeight="1">
      <c r="A1121" s="2">
        <v>41443</v>
      </c>
      <c r="B1121" s="27" t="s">
        <v>1197</v>
      </c>
      <c r="C1121" s="12" t="s">
        <v>2240</v>
      </c>
      <c r="D1121" s="13" t="s">
        <v>2241</v>
      </c>
      <c r="E1121" s="2">
        <v>39</v>
      </c>
      <c r="F1121" s="2">
        <v>8</v>
      </c>
      <c r="G1121" s="19">
        <v>0.21</v>
      </c>
      <c r="H1121" s="19">
        <v>0.26</v>
      </c>
      <c r="I1121" s="7">
        <v>29</v>
      </c>
      <c r="J1121" s="7">
        <v>7</v>
      </c>
      <c r="K1121" s="16">
        <f>IF(OR(ISBLANK(I1121),ISBLANK(J1121)),"",(J1121/I1121))</f>
        <v>0.2413793103448276</v>
      </c>
      <c r="L1121" s="17" t="str">
        <f>IF(K1121="","",IF(K1121&gt;=H1121,"Yes","No"))</f>
        <v>No</v>
      </c>
      <c r="M1121" s="18" t="str">
        <f>IF(OR(ISBLANK(I1121),ISBLANK(J1121)),"",IF(L1121="No", "TJ status removed",IF(K1121&gt;0.34, K1121 *1.15, K1121+0.05)))</f>
        <v>TJ status removed</v>
      </c>
      <c r="N1121" s="11">
        <v>24.5</v>
      </c>
      <c r="O1121" s="11">
        <v>343.36</v>
      </c>
      <c r="P1121" s="11">
        <v>45.86</v>
      </c>
      <c r="Q1121" s="11">
        <v>1915.29</v>
      </c>
      <c r="R1121" s="2"/>
    </row>
    <row r="1122" spans="1:18" ht="15.75" customHeight="1">
      <c r="A1122" s="2">
        <v>10462</v>
      </c>
      <c r="B1122" s="27" t="s">
        <v>1197</v>
      </c>
      <c r="C1122" s="12" t="s">
        <v>2242</v>
      </c>
      <c r="D1122" s="13" t="s">
        <v>2243</v>
      </c>
      <c r="E1122" s="2">
        <v>302</v>
      </c>
      <c r="F1122" s="2">
        <v>65</v>
      </c>
      <c r="G1122" s="19">
        <v>0.22</v>
      </c>
      <c r="H1122" s="19">
        <v>0.27</v>
      </c>
      <c r="I1122" s="7">
        <v>351</v>
      </c>
      <c r="J1122" s="7">
        <v>90</v>
      </c>
      <c r="K1122" s="16">
        <f>IF(OR(ISBLANK(I1122),ISBLANK(J1122)),"",(J1122/I1122))</f>
        <v>0.25641025641025639</v>
      </c>
      <c r="L1122" s="17" t="str">
        <f>IF(K1122="","",IF(K1122&gt;=H1122,"Yes","No"))</f>
        <v>No</v>
      </c>
      <c r="M1122" s="18" t="str">
        <f>IF(OR(ISBLANK(I1122),ISBLANK(J1122)),"",IF(L1122="No", "TJ status removed",IF(K1122&gt;0.34, K1122 *1.15, K1122+0.05)))</f>
        <v>TJ status removed</v>
      </c>
      <c r="N1122" s="11">
        <v>7.85</v>
      </c>
      <c r="O1122" s="11">
        <v>202.7</v>
      </c>
      <c r="P1122" s="11">
        <v>10.34</v>
      </c>
      <c r="Q1122" s="11">
        <v>1167.9100000000001</v>
      </c>
      <c r="R1122" s="2"/>
    </row>
    <row r="1123" spans="1:18" ht="15.75" customHeight="1">
      <c r="A1123" s="2">
        <v>42947</v>
      </c>
      <c r="B1123" s="27" t="s">
        <v>1197</v>
      </c>
      <c r="C1123" s="12" t="s">
        <v>2244</v>
      </c>
      <c r="D1123" s="13" t="s">
        <v>2245</v>
      </c>
      <c r="E1123" s="2">
        <v>26</v>
      </c>
      <c r="F1123" s="2">
        <v>7</v>
      </c>
      <c r="G1123" s="19">
        <v>0.27</v>
      </c>
      <c r="H1123" s="19">
        <v>0.35</v>
      </c>
      <c r="I1123" s="7">
        <v>17</v>
      </c>
      <c r="J1123" s="7">
        <v>8</v>
      </c>
      <c r="K1123" s="16">
        <f>IF(OR(ISBLANK(I1123),ISBLANK(J1123)),"",(J1123/I1123))</f>
        <v>0.47058823529411764</v>
      </c>
      <c r="L1123" s="17" t="str">
        <f>IF(K1123="","",IF(K1123&gt;=H1123,"Yes","No"))</f>
        <v>Yes</v>
      </c>
      <c r="M1123" s="18">
        <f>IF(OR(ISBLANK(I1123),ISBLANK(J1123)),"",IF(L1123="No", "TJ status removed",IF(K1123&gt;0.34, K1123 *1.15, K1123+0.05)))</f>
        <v>0.54117647058823526</v>
      </c>
      <c r="N1123" s="11">
        <v>7.78</v>
      </c>
      <c r="O1123" s="11">
        <v>334.56</v>
      </c>
      <c r="P1123" s="11">
        <v>20.13</v>
      </c>
      <c r="Q1123" s="11">
        <v>1465.75</v>
      </c>
      <c r="R1123" s="2"/>
    </row>
    <row r="1124" spans="1:18" ht="15.75" customHeight="1">
      <c r="A1124" s="2">
        <v>11606</v>
      </c>
      <c r="B1124" s="27" t="s">
        <v>1197</v>
      </c>
      <c r="C1124" s="12" t="s">
        <v>2246</v>
      </c>
      <c r="D1124" s="13" t="s">
        <v>2247</v>
      </c>
      <c r="E1124" s="2">
        <v>32</v>
      </c>
      <c r="F1124" s="2">
        <v>13</v>
      </c>
      <c r="G1124" s="19">
        <v>0.41</v>
      </c>
      <c r="H1124" s="19">
        <v>0.47</v>
      </c>
      <c r="I1124" s="7">
        <v>26</v>
      </c>
      <c r="J1124" s="7">
        <v>9</v>
      </c>
      <c r="K1124" s="16">
        <f>IF(OR(ISBLANK(I1124),ISBLANK(J1124)),"",(J1124/I1124))</f>
        <v>0.34615384615384615</v>
      </c>
      <c r="L1124" s="17" t="str">
        <f>IF(K1124="","",IF(K1124&gt;=H1124,"Yes","No"))</f>
        <v>No</v>
      </c>
      <c r="M1124" s="18" t="str">
        <f>IF(OR(ISBLANK(I1124),ISBLANK(J1124)),"",IF(L1124="No", "TJ status removed",IF(K1124&gt;0.34, K1124 *1.15, K1124+0.05)))</f>
        <v>TJ status removed</v>
      </c>
      <c r="N1124" s="11">
        <v>5.59</v>
      </c>
      <c r="O1124" s="11">
        <v>404.76</v>
      </c>
      <c r="P1124" s="11">
        <v>9.56</v>
      </c>
      <c r="Q1124" s="11">
        <v>1770.22</v>
      </c>
      <c r="R1124" s="2"/>
    </row>
    <row r="1125" spans="1:18" ht="15.75" customHeight="1">
      <c r="A1125" s="2">
        <v>40684</v>
      </c>
      <c r="B1125" s="27" t="s">
        <v>1197</v>
      </c>
      <c r="C1125" s="12" t="s">
        <v>2248</v>
      </c>
      <c r="D1125" s="13" t="s">
        <v>2249</v>
      </c>
      <c r="E1125" s="2">
        <v>21</v>
      </c>
      <c r="F1125" s="2">
        <v>10</v>
      </c>
      <c r="G1125" s="19">
        <v>0.48</v>
      </c>
      <c r="H1125" s="19">
        <v>0.67</v>
      </c>
      <c r="I1125" s="7">
        <v>15</v>
      </c>
      <c r="J1125" s="7">
        <v>7</v>
      </c>
      <c r="K1125" s="16">
        <f>IF(OR(ISBLANK(I1125),ISBLANK(J1125)),"",(J1125/I1125))</f>
        <v>0.46666666666666667</v>
      </c>
      <c r="L1125" s="17" t="str">
        <f>IF(K1125="","",IF(K1125&gt;=H1125,"Yes","No"))</f>
        <v>No</v>
      </c>
      <c r="M1125" s="18" t="str">
        <f>IF(OR(ISBLANK(I1125),ISBLANK(J1125)),"",IF(L1125="No", "TJ status removed",IF(K1125&gt;0.34, K1125 *1.15, K1125+0.05)))</f>
        <v>TJ status removed</v>
      </c>
      <c r="N1125" s="11">
        <v>9.8800000000000008</v>
      </c>
      <c r="O1125" s="11">
        <v>521</v>
      </c>
      <c r="P1125" s="11">
        <v>12</v>
      </c>
      <c r="Q1125" s="11">
        <v>1908.14</v>
      </c>
      <c r="R1125" s="2"/>
    </row>
    <row r="1126" spans="1:18" ht="15.75" customHeight="1">
      <c r="A1126" s="2">
        <v>10396</v>
      </c>
      <c r="B1126" s="27" t="s">
        <v>1197</v>
      </c>
      <c r="C1126" s="12" t="s">
        <v>2250</v>
      </c>
      <c r="D1126" s="13" t="s">
        <v>2251</v>
      </c>
      <c r="E1126" s="2">
        <v>109</v>
      </c>
      <c r="F1126" s="2">
        <v>11</v>
      </c>
      <c r="G1126" s="19">
        <v>0.1</v>
      </c>
      <c r="H1126" s="19">
        <v>0.19</v>
      </c>
      <c r="I1126" s="7">
        <v>54</v>
      </c>
      <c r="J1126" s="7">
        <v>0</v>
      </c>
      <c r="K1126" s="16">
        <f>IF(OR(ISBLANK(I1126),ISBLANK(J1126)),"",(J1126/I1126))</f>
        <v>0</v>
      </c>
      <c r="L1126" s="17" t="str">
        <f>IF(K1126="","",IF(K1126&gt;=H1126,"Yes","No"))</f>
        <v>No</v>
      </c>
      <c r="M1126" s="18" t="str">
        <f>IF(OR(ISBLANK(I1126),ISBLANK(J1126)),"",IF(L1126="No", "TJ status removed",IF(K1126&gt;0.34, K1126 *1.15, K1126+0.05)))</f>
        <v>TJ status removed</v>
      </c>
      <c r="N1126" s="11">
        <v>12.09</v>
      </c>
      <c r="O1126" s="11">
        <v>123.06</v>
      </c>
      <c r="P1126" s="11">
        <v>0</v>
      </c>
      <c r="Q1126" s="11">
        <v>0</v>
      </c>
      <c r="R1126" s="2"/>
    </row>
    <row r="1127" spans="1:18" ht="15.75" customHeight="1">
      <c r="A1127" s="2">
        <v>13520</v>
      </c>
      <c r="B1127" s="27" t="s">
        <v>1197</v>
      </c>
      <c r="C1127" s="12" t="s">
        <v>2252</v>
      </c>
      <c r="D1127" s="13" t="s">
        <v>2253</v>
      </c>
      <c r="E1127" s="2">
        <v>409</v>
      </c>
      <c r="F1127" s="2">
        <v>0</v>
      </c>
      <c r="G1127" s="19">
        <v>0</v>
      </c>
      <c r="H1127" s="19">
        <v>0.1</v>
      </c>
      <c r="I1127" s="7">
        <v>302</v>
      </c>
      <c r="J1127" s="7">
        <v>0</v>
      </c>
      <c r="K1127" s="16">
        <f>IF(OR(ISBLANK(I1127),ISBLANK(J1127)),"",(J1127/I1127))</f>
        <v>0</v>
      </c>
      <c r="L1127" s="17" t="str">
        <f>IF(K1127="","",IF(K1127&gt;=H1127,"Yes","No"))</f>
        <v>No</v>
      </c>
      <c r="M1127" s="18" t="str">
        <f>IF(OR(ISBLANK(I1127),ISBLANK(J1127)),"",IF(L1127="No", "TJ status removed",IF(K1127&gt;0.34, K1127 *1.15, K1127+0.05)))</f>
        <v>TJ status removed</v>
      </c>
      <c r="N1127" s="11">
        <v>9.74</v>
      </c>
      <c r="O1127" s="11">
        <v>94.78</v>
      </c>
      <c r="P1127" s="11">
        <v>0</v>
      </c>
      <c r="Q1127" s="11">
        <v>0</v>
      </c>
      <c r="R1127" s="2"/>
    </row>
    <row r="1128" spans="1:18" ht="15.75" customHeight="1">
      <c r="A1128" s="2">
        <v>10103</v>
      </c>
      <c r="B1128" s="27" t="s">
        <v>1197</v>
      </c>
      <c r="C1128" s="12" t="s">
        <v>2254</v>
      </c>
      <c r="D1128" s="13" t="s">
        <v>2255</v>
      </c>
      <c r="E1128" s="14">
        <v>21</v>
      </c>
      <c r="F1128" s="14">
        <v>12</v>
      </c>
      <c r="G1128" s="15">
        <v>0.56999999999999995</v>
      </c>
      <c r="H1128" s="15">
        <v>0.66</v>
      </c>
      <c r="I1128" s="7">
        <v>27</v>
      </c>
      <c r="J1128" s="7">
        <v>10</v>
      </c>
      <c r="K1128" s="16">
        <f>IF(OR(ISBLANK(I1128),ISBLANK(J1128)),"",(J1128/I1128))</f>
        <v>0.37037037037037035</v>
      </c>
      <c r="L1128" s="17" t="str">
        <f>IF(K1128="","",IF(K1128&gt;=H1128,"Yes","No"))</f>
        <v>No</v>
      </c>
      <c r="M1128" s="18" t="str">
        <f>IF(OR(ISBLANK(I1128),ISBLANK(J1128)),"",IF(L1128="No", "TJ status removed",IF(K1128&gt;0.34, K1128 *1.15, K1128+0.05)))</f>
        <v>TJ status removed</v>
      </c>
      <c r="N1128" s="11">
        <v>8</v>
      </c>
      <c r="O1128" s="11">
        <v>446.88</v>
      </c>
      <c r="P1128" s="11">
        <v>0</v>
      </c>
      <c r="Q1128" s="11">
        <v>1183.8</v>
      </c>
      <c r="R1128" s="2"/>
    </row>
    <row r="1129" spans="1:18" ht="15.75" customHeight="1">
      <c r="A1129" s="2">
        <v>11852</v>
      </c>
      <c r="B1129" s="27" t="s">
        <v>1197</v>
      </c>
      <c r="C1129" s="12" t="s">
        <v>2256</v>
      </c>
      <c r="D1129" s="13" t="s">
        <v>2257</v>
      </c>
      <c r="E1129" s="2">
        <v>23</v>
      </c>
      <c r="F1129" s="2">
        <v>10</v>
      </c>
      <c r="G1129" s="19">
        <v>0.43</v>
      </c>
      <c r="H1129" s="19">
        <v>0.49</v>
      </c>
      <c r="I1129" s="7">
        <v>11</v>
      </c>
      <c r="J1129" s="7">
        <v>5</v>
      </c>
      <c r="K1129" s="16">
        <f>IF(OR(ISBLANK(I1129),ISBLANK(J1129)),"",(J1129/I1129))</f>
        <v>0.45454545454545453</v>
      </c>
      <c r="L1129" s="17" t="str">
        <f>IF(K1129="","",IF(K1129&gt;=H1129,"Yes","No"))</f>
        <v>No</v>
      </c>
      <c r="M1129" s="18" t="str">
        <f>IF(OR(ISBLANK(I1129),ISBLANK(J1129)),"",IF(L1129="No", "TJ status removed",IF(K1129&gt;0.34, K1129 *1.15, K1129+0.05)))</f>
        <v>TJ status removed</v>
      </c>
      <c r="N1129" s="11">
        <v>1.67</v>
      </c>
      <c r="O1129" s="11">
        <v>951</v>
      </c>
      <c r="P1129" s="11">
        <v>14.6</v>
      </c>
      <c r="Q1129" s="11">
        <v>2964.4</v>
      </c>
      <c r="R1129" s="2"/>
    </row>
    <row r="1130" spans="1:18" ht="15.75" customHeight="1">
      <c r="A1130" s="2">
        <v>12272</v>
      </c>
      <c r="B1130" s="27" t="s">
        <v>1197</v>
      </c>
      <c r="C1130" s="12" t="s">
        <v>2258</v>
      </c>
      <c r="D1130" s="13" t="s">
        <v>2259</v>
      </c>
      <c r="E1130" s="2">
        <v>113</v>
      </c>
      <c r="F1130" s="2">
        <v>19</v>
      </c>
      <c r="G1130" s="19">
        <v>0.17</v>
      </c>
      <c r="H1130" s="19">
        <v>0.38</v>
      </c>
      <c r="I1130" s="7">
        <v>143</v>
      </c>
      <c r="J1130" s="7">
        <v>24</v>
      </c>
      <c r="K1130" s="16">
        <f>IF(OR(ISBLANK(I1130),ISBLANK(J1130)),"",(J1130/I1130))</f>
        <v>0.16783216783216784</v>
      </c>
      <c r="L1130" s="17" t="str">
        <f>IF(K1130="","",IF(K1130&gt;=H1130,"Yes","No"))</f>
        <v>No</v>
      </c>
      <c r="M1130" s="18" t="str">
        <f>IF(OR(ISBLANK(I1130),ISBLANK(J1130)),"",IF(L1130="No", "TJ status removed",IF(K1130&gt;0.34, K1130 *1.15, K1130+0.05)))</f>
        <v>TJ status removed</v>
      </c>
      <c r="N1130" s="11">
        <v>11.53</v>
      </c>
      <c r="O1130" s="11">
        <v>327.36</v>
      </c>
      <c r="P1130" s="11">
        <v>14.67</v>
      </c>
      <c r="Q1130" s="11">
        <v>1500.88</v>
      </c>
      <c r="R1130" s="2"/>
    </row>
    <row r="1131" spans="1:18" ht="15.75" customHeight="1">
      <c r="A1131" s="2">
        <v>41477</v>
      </c>
      <c r="B1131" s="27" t="s">
        <v>1197</v>
      </c>
      <c r="C1131" s="12" t="s">
        <v>2260</v>
      </c>
      <c r="D1131" s="13" t="s">
        <v>2261</v>
      </c>
      <c r="E1131" s="2">
        <v>122</v>
      </c>
      <c r="F1131" s="2">
        <v>8</v>
      </c>
      <c r="G1131" s="19">
        <v>7.0000000000000007E-2</v>
      </c>
      <c r="H1131" s="19">
        <v>0.16</v>
      </c>
      <c r="I1131" s="7">
        <v>127</v>
      </c>
      <c r="J1131" s="7">
        <v>8</v>
      </c>
      <c r="K1131" s="16">
        <f>IF(OR(ISBLANK(I1131),ISBLANK(J1131)),"",(J1131/I1131))</f>
        <v>6.2992125984251968E-2</v>
      </c>
      <c r="L1131" s="17" t="str">
        <f>IF(K1131="","",IF(K1131&gt;=H1131,"Yes","No"))</f>
        <v>No</v>
      </c>
      <c r="M1131" s="18" t="str">
        <f>IF(OR(ISBLANK(I1131),ISBLANK(J1131)),"",IF(L1131="No", "TJ status removed",IF(K1131&gt;0.34, K1131 *1.15, K1131+0.05)))</f>
        <v>TJ status removed</v>
      </c>
      <c r="N1131" s="11">
        <v>16.66</v>
      </c>
      <c r="O1131" s="11">
        <v>284.29000000000002</v>
      </c>
      <c r="P1131" s="11">
        <v>89.38</v>
      </c>
      <c r="Q1131" s="11">
        <v>1698.63</v>
      </c>
      <c r="R1131" s="2"/>
    </row>
    <row r="1132" spans="1:18" ht="15.75" customHeight="1">
      <c r="A1132" s="2">
        <v>10880</v>
      </c>
      <c r="B1132" s="27" t="s">
        <v>1197</v>
      </c>
      <c r="C1132" s="12" t="s">
        <v>2262</v>
      </c>
      <c r="D1132" s="13" t="s">
        <v>2263</v>
      </c>
      <c r="E1132" s="2">
        <v>79</v>
      </c>
      <c r="F1132" s="2">
        <v>5</v>
      </c>
      <c r="G1132" s="19">
        <v>0.06</v>
      </c>
      <c r="H1132" s="19">
        <v>0.11</v>
      </c>
      <c r="I1132" s="7">
        <v>74</v>
      </c>
      <c r="J1132" s="7">
        <v>2</v>
      </c>
      <c r="K1132" s="16">
        <f>IF(OR(ISBLANK(I1132),ISBLANK(J1132)),"",(J1132/I1132))</f>
        <v>2.7027027027027029E-2</v>
      </c>
      <c r="L1132" s="17" t="str">
        <f>IF(K1132="","",IF(K1132&gt;=H1132,"Yes","No"))</f>
        <v>No</v>
      </c>
      <c r="M1132" s="18" t="str">
        <f>IF(OR(ISBLANK(I1132),ISBLANK(J1132)),"",IF(L1132="No", "TJ status removed",IF(K1132&gt;0.34, K1132 *1.15, K1132+0.05)))</f>
        <v>TJ status removed</v>
      </c>
      <c r="N1132" s="11">
        <v>4.74</v>
      </c>
      <c r="O1132" s="11">
        <v>294.89999999999998</v>
      </c>
      <c r="P1132" s="11">
        <v>28.5</v>
      </c>
      <c r="Q1132" s="11">
        <v>1847.5</v>
      </c>
      <c r="R1132" s="2"/>
    </row>
    <row r="1133" spans="1:18" ht="15.75" customHeight="1">
      <c r="A1133" s="2">
        <v>779</v>
      </c>
      <c r="B1133" s="27" t="s">
        <v>1197</v>
      </c>
      <c r="C1133" s="12" t="s">
        <v>2264</v>
      </c>
      <c r="D1133" s="13" t="s">
        <v>2265</v>
      </c>
      <c r="E1133" s="2">
        <v>33</v>
      </c>
      <c r="F1133" s="2">
        <v>7</v>
      </c>
      <c r="G1133" s="19">
        <v>0.21</v>
      </c>
      <c r="H1133" s="19">
        <v>0.39</v>
      </c>
      <c r="I1133" s="7">
        <v>45</v>
      </c>
      <c r="J1133" s="7">
        <v>10</v>
      </c>
      <c r="K1133" s="16">
        <f>IF(OR(ISBLANK(I1133),ISBLANK(J1133)),"",(J1133/I1133))</f>
        <v>0.22222222222222221</v>
      </c>
      <c r="L1133" s="17" t="str">
        <f>IF(K1133="","",IF(K1133&gt;=H1133,"Yes","No"))</f>
        <v>No</v>
      </c>
      <c r="M1133" s="18" t="str">
        <f>IF(OR(ISBLANK(I1133),ISBLANK(J1133)),"",IF(L1133="No", "TJ status removed",IF(K1133&gt;0.34, K1133 *1.15, K1133+0.05)))</f>
        <v>TJ status removed</v>
      </c>
      <c r="N1133" s="11">
        <v>16.91</v>
      </c>
      <c r="O1133" s="11">
        <v>266.39999999999998</v>
      </c>
      <c r="P1133" s="11">
        <v>9.9</v>
      </c>
      <c r="Q1133" s="11">
        <v>1270.5999999999999</v>
      </c>
      <c r="R1133" s="2"/>
    </row>
    <row r="1134" spans="1:18" ht="15.75" customHeight="1">
      <c r="A1134" s="2">
        <v>41130</v>
      </c>
      <c r="B1134" s="27" t="s">
        <v>1197</v>
      </c>
      <c r="C1134" s="12" t="s">
        <v>2266</v>
      </c>
      <c r="D1134" s="13" t="s">
        <v>2267</v>
      </c>
      <c r="E1134" s="2">
        <v>67</v>
      </c>
      <c r="F1134" s="2">
        <v>23</v>
      </c>
      <c r="G1134" s="19">
        <v>0.34</v>
      </c>
      <c r="H1134" s="19">
        <v>0.61</v>
      </c>
      <c r="I1134" s="7">
        <v>77</v>
      </c>
      <c r="J1134" s="7">
        <v>40</v>
      </c>
      <c r="K1134" s="16">
        <f>IF(OR(ISBLANK(I1134),ISBLANK(J1134)),"",(J1134/I1134))</f>
        <v>0.51948051948051943</v>
      </c>
      <c r="L1134" s="17" t="str">
        <f>IF(K1134="","",IF(K1134&gt;=H1134,"Yes","No"))</f>
        <v>No</v>
      </c>
      <c r="M1134" s="18" t="str">
        <f>IF(OR(ISBLANK(I1134),ISBLANK(J1134)),"",IF(L1134="No", "TJ status removed",IF(K1134&gt;0.34, K1134 *1.15, K1134+0.05)))</f>
        <v>TJ status removed</v>
      </c>
      <c r="N1134" s="11">
        <v>7.81</v>
      </c>
      <c r="O1134" s="11">
        <v>253.24</v>
      </c>
      <c r="P1134" s="11">
        <v>10.65</v>
      </c>
      <c r="Q1134" s="11">
        <v>1279.55</v>
      </c>
      <c r="R1134" s="2"/>
    </row>
    <row r="1135" spans="1:18" ht="15.75" customHeight="1">
      <c r="A1135" s="2">
        <v>10032</v>
      </c>
      <c r="B1135" s="27" t="s">
        <v>1197</v>
      </c>
      <c r="C1135" s="12" t="s">
        <v>2268</v>
      </c>
      <c r="D1135" s="13" t="s">
        <v>2269</v>
      </c>
      <c r="E1135" s="2">
        <v>20</v>
      </c>
      <c r="F1135" s="2">
        <v>4</v>
      </c>
      <c r="G1135" s="19">
        <v>0.2</v>
      </c>
      <c r="H1135" s="19">
        <v>0.32</v>
      </c>
      <c r="I1135" s="7">
        <v>22</v>
      </c>
      <c r="J1135" s="7">
        <v>2</v>
      </c>
      <c r="K1135" s="16">
        <f>IF(OR(ISBLANK(I1135),ISBLANK(J1135)),"",(J1135/I1135))</f>
        <v>9.0909090909090912E-2</v>
      </c>
      <c r="L1135" s="17" t="str">
        <f>IF(K1135="","",IF(K1135&gt;=H1135,"Yes","No"))</f>
        <v>No</v>
      </c>
      <c r="M1135" s="18" t="str">
        <f>IF(OR(ISBLANK(I1135),ISBLANK(J1135)),"",IF(L1135="No", "TJ status removed",IF(K1135&gt;0.34, K1135 *1.15, K1135+0.05)))</f>
        <v>TJ status removed</v>
      </c>
      <c r="N1135" s="11">
        <v>6</v>
      </c>
      <c r="O1135" s="11">
        <v>234.75</v>
      </c>
      <c r="P1135" s="11">
        <v>9</v>
      </c>
      <c r="Q1135" s="11">
        <v>1190</v>
      </c>
      <c r="R1135" s="2"/>
    </row>
    <row r="1136" spans="1:18" ht="15.75" customHeight="1">
      <c r="A1136" s="2">
        <v>11117</v>
      </c>
      <c r="B1136" s="27" t="s">
        <v>1197</v>
      </c>
      <c r="C1136" s="12" t="s">
        <v>2270</v>
      </c>
      <c r="D1136" s="13" t="s">
        <v>2271</v>
      </c>
      <c r="E1136" s="2">
        <v>73</v>
      </c>
      <c r="F1136" s="2">
        <v>5</v>
      </c>
      <c r="G1136" s="19">
        <v>7.0000000000000007E-2</v>
      </c>
      <c r="H1136" s="19">
        <v>0.18</v>
      </c>
      <c r="I1136" s="7">
        <v>66</v>
      </c>
      <c r="J1136" s="7">
        <v>2</v>
      </c>
      <c r="K1136" s="16">
        <f>IF(OR(ISBLANK(I1136),ISBLANK(J1136)),"",(J1136/I1136))</f>
        <v>3.0303030303030304E-2</v>
      </c>
      <c r="L1136" s="17" t="str">
        <f>IF(K1136="","",IF(K1136&gt;=H1136,"Yes","No"))</f>
        <v>No</v>
      </c>
      <c r="M1136" s="18" t="str">
        <f>IF(OR(ISBLANK(I1136),ISBLANK(J1136)),"",IF(L1136="No", "TJ status removed",IF(K1136&gt;0.34, K1136 *1.15, K1136+0.05)))</f>
        <v>TJ status removed</v>
      </c>
      <c r="N1136" s="11">
        <v>11.11</v>
      </c>
      <c r="O1136" s="11">
        <v>312.08999999999997</v>
      </c>
      <c r="P1136" s="11">
        <v>0</v>
      </c>
      <c r="Q1136" s="11">
        <v>1064</v>
      </c>
      <c r="R1136" s="2"/>
    </row>
    <row r="1137" spans="1:18" ht="15.75" customHeight="1">
      <c r="A1137" s="2">
        <v>41134</v>
      </c>
      <c r="B1137" s="27" t="s">
        <v>1197</v>
      </c>
      <c r="C1137" s="12" t="s">
        <v>2272</v>
      </c>
      <c r="D1137" s="13" t="s">
        <v>2273</v>
      </c>
      <c r="E1137" s="2">
        <v>236</v>
      </c>
      <c r="F1137" s="2">
        <v>19</v>
      </c>
      <c r="G1137" s="19">
        <v>0.08</v>
      </c>
      <c r="H1137" s="19">
        <v>0.16</v>
      </c>
      <c r="I1137" s="7">
        <v>231</v>
      </c>
      <c r="J1137" s="7">
        <v>23</v>
      </c>
      <c r="K1137" s="16">
        <f>IF(OR(ISBLANK(I1137),ISBLANK(J1137)),"",(J1137/I1137))</f>
        <v>9.9567099567099568E-2</v>
      </c>
      <c r="L1137" s="17" t="str">
        <f>IF(K1137="","",IF(K1137&gt;=H1137,"Yes","No"))</f>
        <v>No</v>
      </c>
      <c r="M1137" s="18" t="str">
        <f>IF(OR(ISBLANK(I1137),ISBLANK(J1137)),"",IF(L1137="No", "TJ status removed",IF(K1137&gt;0.34, K1137 *1.15, K1137+0.05)))</f>
        <v>TJ status removed</v>
      </c>
      <c r="N1137" s="11">
        <v>32.26</v>
      </c>
      <c r="O1137" s="11">
        <v>300.61</v>
      </c>
      <c r="P1137" s="11">
        <v>24.35</v>
      </c>
      <c r="Q1137" s="11">
        <v>1820.7</v>
      </c>
      <c r="R1137" s="2"/>
    </row>
    <row r="1138" spans="1:18" ht="15.75" customHeight="1">
      <c r="A1138" s="2">
        <v>12095</v>
      </c>
      <c r="B1138" s="27" t="s">
        <v>1197</v>
      </c>
      <c r="C1138" s="12" t="s">
        <v>2274</v>
      </c>
      <c r="D1138" s="13" t="s">
        <v>2275</v>
      </c>
      <c r="E1138" s="2">
        <v>148</v>
      </c>
      <c r="F1138" s="2">
        <v>14</v>
      </c>
      <c r="G1138" s="19">
        <v>0.09</v>
      </c>
      <c r="H1138" s="19">
        <v>0.17</v>
      </c>
      <c r="I1138" s="7">
        <v>187</v>
      </c>
      <c r="J1138" s="7">
        <v>36</v>
      </c>
      <c r="K1138" s="16">
        <f>IF(OR(ISBLANK(I1138),ISBLANK(J1138)),"",(J1138/I1138))</f>
        <v>0.19251336898395721</v>
      </c>
      <c r="L1138" s="17" t="str">
        <f>IF(K1138="","",IF(K1138&gt;=H1138,"Yes","No"))</f>
        <v>Yes</v>
      </c>
      <c r="M1138" s="18">
        <f>IF(OR(ISBLANK(I1138),ISBLANK(J1138)),"",IF(L1138="No", "TJ status removed",IF(K1138&gt;0.34, K1138 *1.15, K1138+0.05)))</f>
        <v>0.2425133689839572</v>
      </c>
      <c r="N1138" s="11">
        <v>45.17</v>
      </c>
      <c r="O1138" s="11">
        <v>350.54</v>
      </c>
      <c r="P1138" s="11">
        <v>50.39</v>
      </c>
      <c r="Q1138" s="11">
        <v>1634.47</v>
      </c>
      <c r="R1138" s="2"/>
    </row>
    <row r="1139" spans="1:18" ht="15.75" customHeight="1">
      <c r="A1139" s="2">
        <v>11483</v>
      </c>
      <c r="B1139" s="27" t="s">
        <v>1197</v>
      </c>
      <c r="C1139" s="12" t="s">
        <v>2276</v>
      </c>
      <c r="D1139" s="13" t="s">
        <v>2277</v>
      </c>
      <c r="E1139" s="2">
        <v>41</v>
      </c>
      <c r="F1139" s="2">
        <v>8</v>
      </c>
      <c r="G1139" s="19">
        <v>0.2</v>
      </c>
      <c r="H1139" s="19">
        <v>0.25</v>
      </c>
      <c r="I1139" s="7">
        <v>25</v>
      </c>
      <c r="J1139" s="7">
        <v>7</v>
      </c>
      <c r="K1139" s="16">
        <f>IF(OR(ISBLANK(I1139),ISBLANK(J1139)),"",(J1139/I1139))</f>
        <v>0.28000000000000003</v>
      </c>
      <c r="L1139" s="17" t="str">
        <f>IF(K1139="","",IF(K1139&gt;=H1139,"Yes","No"))</f>
        <v>Yes</v>
      </c>
      <c r="M1139" s="18">
        <f>IF(OR(ISBLANK(I1139),ISBLANK(J1139)),"",IF(L1139="No", "TJ status removed",IF(K1139&gt;0.34, K1139 *1.15, K1139+0.05)))</f>
        <v>0.33</v>
      </c>
      <c r="N1139" s="11">
        <v>22.33</v>
      </c>
      <c r="O1139" s="11">
        <v>850.28</v>
      </c>
      <c r="P1139" s="11">
        <v>41</v>
      </c>
      <c r="Q1139" s="11">
        <v>1592.14</v>
      </c>
      <c r="R1139" s="2"/>
    </row>
    <row r="1140" spans="1:18" ht="15.75" customHeight="1">
      <c r="A1140" s="2">
        <v>11368</v>
      </c>
      <c r="B1140" s="27" t="s">
        <v>1197</v>
      </c>
      <c r="C1140" s="12" t="s">
        <v>2278</v>
      </c>
      <c r="D1140" s="13" t="s">
        <v>2279</v>
      </c>
      <c r="E1140" s="2">
        <v>46</v>
      </c>
      <c r="F1140" s="2">
        <v>5</v>
      </c>
      <c r="G1140" s="19">
        <v>0.11</v>
      </c>
      <c r="H1140" s="19">
        <v>0.23</v>
      </c>
      <c r="I1140" s="7">
        <v>64</v>
      </c>
      <c r="J1140" s="7">
        <v>7</v>
      </c>
      <c r="K1140" s="16">
        <f>IF(OR(ISBLANK(I1140),ISBLANK(J1140)),"",(J1140/I1140))</f>
        <v>0.109375</v>
      </c>
      <c r="L1140" s="17" t="str">
        <f>IF(K1140="","",IF(K1140&gt;=H1140,"Yes","No"))</f>
        <v>No</v>
      </c>
      <c r="M1140" s="18" t="str">
        <f>IF(OR(ISBLANK(I1140),ISBLANK(J1140)),"",IF(L1140="No", "TJ status removed",IF(K1140&gt;0.34, K1140 *1.15, K1140+0.05)))</f>
        <v>TJ status removed</v>
      </c>
      <c r="N1140" s="11">
        <v>19.14</v>
      </c>
      <c r="O1140" s="11">
        <v>285.61</v>
      </c>
      <c r="P1140" s="11">
        <v>87.86</v>
      </c>
      <c r="Q1140" s="11">
        <v>1521.57</v>
      </c>
      <c r="R1140" s="2"/>
    </row>
    <row r="1141" spans="1:18" ht="15.75" customHeight="1">
      <c r="A1141" s="2">
        <v>12230</v>
      </c>
      <c r="B1141" s="27" t="s">
        <v>1197</v>
      </c>
      <c r="C1141" s="12" t="s">
        <v>2280</v>
      </c>
      <c r="D1141" s="13" t="s">
        <v>2281</v>
      </c>
      <c r="E1141" s="2">
        <v>14</v>
      </c>
      <c r="F1141" s="2">
        <v>2</v>
      </c>
      <c r="G1141" s="19">
        <v>0.14000000000000001</v>
      </c>
      <c r="H1141" s="19">
        <v>0.34</v>
      </c>
      <c r="I1141" s="7">
        <v>15</v>
      </c>
      <c r="J1141" s="7">
        <v>9</v>
      </c>
      <c r="K1141" s="16">
        <f>IF(OR(ISBLANK(I1141),ISBLANK(J1141)),"",(J1141/I1141))</f>
        <v>0.6</v>
      </c>
      <c r="L1141" s="17" t="str">
        <f>IF(K1141="","",IF(K1141&gt;=H1141,"Yes","No"))</f>
        <v>Yes</v>
      </c>
      <c r="M1141" s="18">
        <f>IF(OR(ISBLANK(I1141),ISBLANK(J1141)),"",IF(L1141="No", "TJ status removed",IF(K1141&gt;0.34, K1141 *1.15, K1141+0.05)))</f>
        <v>0.69</v>
      </c>
      <c r="N1141" s="11">
        <v>0</v>
      </c>
      <c r="O1141" s="11">
        <v>526.83000000000004</v>
      </c>
      <c r="P1141" s="11">
        <v>0</v>
      </c>
      <c r="Q1141" s="11">
        <v>1559.44</v>
      </c>
      <c r="R1141" s="2"/>
    </row>
    <row r="1142" spans="1:18" ht="15.75" customHeight="1">
      <c r="A1142" s="2">
        <v>138</v>
      </c>
      <c r="B1142" s="27" t="s">
        <v>1197</v>
      </c>
      <c r="C1142" s="12" t="s">
        <v>2282</v>
      </c>
      <c r="D1142" s="13" t="s">
        <v>2283</v>
      </c>
      <c r="E1142" s="2">
        <v>148</v>
      </c>
      <c r="F1142" s="2">
        <v>6</v>
      </c>
      <c r="G1142" s="19">
        <v>0.04</v>
      </c>
      <c r="H1142" s="19">
        <v>0.11</v>
      </c>
      <c r="I1142" s="7">
        <v>166</v>
      </c>
      <c r="J1142" s="7">
        <v>12</v>
      </c>
      <c r="K1142" s="16">
        <f>IF(OR(ISBLANK(I1142),ISBLANK(J1142)),"",(J1142/I1142))</f>
        <v>7.2289156626506021E-2</v>
      </c>
      <c r="L1142" s="17" t="str">
        <f>IF(K1142="","",IF(K1142&gt;=H1142,"Yes","No"))</f>
        <v>No</v>
      </c>
      <c r="M1142" s="18" t="str">
        <f>IF(OR(ISBLANK(I1142),ISBLANK(J1142)),"",IF(L1142="No", "TJ status removed",IF(K1142&gt;0.34, K1142 *1.15, K1142+0.05)))</f>
        <v>TJ status removed</v>
      </c>
      <c r="N1142" s="11">
        <v>6.71</v>
      </c>
      <c r="O1142" s="11">
        <v>276.56</v>
      </c>
      <c r="P1142" s="11">
        <v>4.58</v>
      </c>
      <c r="Q1142" s="11">
        <v>1177.67</v>
      </c>
      <c r="R1142" s="2"/>
    </row>
    <row r="1143" spans="1:18" ht="15.75" customHeight="1">
      <c r="A1143" s="2">
        <v>10765</v>
      </c>
      <c r="B1143" s="27" t="s">
        <v>1197</v>
      </c>
      <c r="C1143" s="12" t="s">
        <v>2284</v>
      </c>
      <c r="D1143" s="13" t="s">
        <v>2285</v>
      </c>
      <c r="E1143" s="2">
        <v>80</v>
      </c>
      <c r="F1143" s="2">
        <v>38</v>
      </c>
      <c r="G1143" s="19">
        <v>0.48</v>
      </c>
      <c r="H1143" s="19">
        <v>0.55000000000000004</v>
      </c>
      <c r="I1143" s="7">
        <v>82</v>
      </c>
      <c r="J1143" s="7">
        <v>51</v>
      </c>
      <c r="K1143" s="16">
        <f>IF(OR(ISBLANK(I1143),ISBLANK(J1143)),"",(J1143/I1143))</f>
        <v>0.62195121951219512</v>
      </c>
      <c r="L1143" s="17" t="str">
        <f>IF(K1143="","",IF(K1143&gt;=H1143,"Yes","No"))</f>
        <v>Yes</v>
      </c>
      <c r="M1143" s="18">
        <f>IF(OR(ISBLANK(I1143),ISBLANK(J1143)),"",IF(L1143="No", "TJ status removed",IF(K1143&gt;0.34, K1143 *1.15, K1143+0.05)))</f>
        <v>0.71524390243902436</v>
      </c>
      <c r="N1143" s="11">
        <v>18.649999999999999</v>
      </c>
      <c r="O1143" s="11">
        <v>937.03</v>
      </c>
      <c r="P1143" s="11">
        <v>39.76</v>
      </c>
      <c r="Q1143" s="11">
        <v>2266.5100000000002</v>
      </c>
      <c r="R1143" s="2"/>
    </row>
    <row r="1144" spans="1:18" ht="15.75" customHeight="1">
      <c r="A1144" s="2">
        <v>11071</v>
      </c>
      <c r="B1144" s="27" t="s">
        <v>1197</v>
      </c>
      <c r="C1144" s="12" t="s">
        <v>2286</v>
      </c>
      <c r="D1144" s="13" t="s">
        <v>2287</v>
      </c>
      <c r="E1144" s="2">
        <v>80</v>
      </c>
      <c r="F1144" s="2">
        <v>21</v>
      </c>
      <c r="G1144" s="19">
        <v>0.26</v>
      </c>
      <c r="H1144" s="19">
        <v>0.31</v>
      </c>
      <c r="I1144" s="7">
        <v>95</v>
      </c>
      <c r="J1144" s="7">
        <v>37</v>
      </c>
      <c r="K1144" s="16">
        <f>IF(OR(ISBLANK(I1144),ISBLANK(J1144)),"",(J1144/I1144))</f>
        <v>0.38947368421052631</v>
      </c>
      <c r="L1144" s="17" t="str">
        <f>IF(K1144="","",IF(K1144&gt;=H1144,"Yes","No"))</f>
        <v>Yes</v>
      </c>
      <c r="M1144" s="18">
        <f>IF(OR(ISBLANK(I1144),ISBLANK(J1144)),"",IF(L1144="No", "TJ status removed",IF(K1144&gt;0.34, K1144 *1.15, K1144+0.05)))</f>
        <v>0.44789473684210523</v>
      </c>
      <c r="N1144" s="11">
        <v>12.21</v>
      </c>
      <c r="O1144" s="11">
        <v>338.33</v>
      </c>
      <c r="P1144" s="11">
        <v>5.46</v>
      </c>
      <c r="Q1144" s="11">
        <v>4681.3500000000004</v>
      </c>
      <c r="R1144" s="2"/>
    </row>
    <row r="1145" spans="1:18" ht="15.75" customHeight="1">
      <c r="A1145" s="2">
        <v>40596</v>
      </c>
      <c r="B1145" s="27" t="s">
        <v>1197</v>
      </c>
      <c r="C1145" s="12" t="s">
        <v>2288</v>
      </c>
      <c r="D1145" s="13" t="s">
        <v>2289</v>
      </c>
      <c r="E1145" s="2">
        <v>22</v>
      </c>
      <c r="F1145" s="2">
        <v>10</v>
      </c>
      <c r="G1145" s="19">
        <v>0.45</v>
      </c>
      <c r="H1145" s="19">
        <v>0.52</v>
      </c>
      <c r="I1145" s="7">
        <v>23</v>
      </c>
      <c r="J1145" s="7">
        <v>9</v>
      </c>
      <c r="K1145" s="16">
        <f>IF(OR(ISBLANK(I1145),ISBLANK(J1145)),"",(J1145/I1145))</f>
        <v>0.39130434782608697</v>
      </c>
      <c r="L1145" s="17" t="str">
        <f>IF(K1145="","",IF(K1145&gt;=H1145,"Yes","No"))</f>
        <v>No</v>
      </c>
      <c r="M1145" s="18" t="str">
        <f>IF(OR(ISBLANK(I1145),ISBLANK(J1145)),"",IF(L1145="No", "TJ status removed",IF(K1145&gt;0.34, K1145 *1.15, K1145+0.05)))</f>
        <v>TJ status removed</v>
      </c>
      <c r="N1145" s="11">
        <v>11.14</v>
      </c>
      <c r="O1145" s="11">
        <v>245.14</v>
      </c>
      <c r="P1145" s="11">
        <v>10.11</v>
      </c>
      <c r="Q1145" s="11">
        <v>1231.44</v>
      </c>
      <c r="R1145" s="2"/>
    </row>
    <row r="1146" spans="1:18" ht="15.75" customHeight="1">
      <c r="A1146" s="2">
        <v>13157</v>
      </c>
      <c r="B1146" s="27" t="s">
        <v>1197</v>
      </c>
      <c r="C1146" s="12" t="s">
        <v>2290</v>
      </c>
      <c r="D1146" s="13" t="s">
        <v>2291</v>
      </c>
      <c r="E1146" s="2">
        <v>24</v>
      </c>
      <c r="F1146" s="2">
        <v>11</v>
      </c>
      <c r="G1146" s="19">
        <v>0.46</v>
      </c>
      <c r="H1146" s="19">
        <v>0.53</v>
      </c>
      <c r="I1146" s="7">
        <v>18</v>
      </c>
      <c r="J1146" s="7">
        <v>7</v>
      </c>
      <c r="K1146" s="16">
        <f>IF(OR(ISBLANK(I1146),ISBLANK(J1146)),"",(J1146/I1146))</f>
        <v>0.3888888888888889</v>
      </c>
      <c r="L1146" s="17" t="str">
        <f>IF(K1146="","",IF(K1146&gt;=H1146,"Yes","No"))</f>
        <v>No</v>
      </c>
      <c r="M1146" s="18" t="str">
        <f>IF(OR(ISBLANK(I1146),ISBLANK(J1146)),"",IF(L1146="No", "TJ status removed",IF(K1146&gt;0.34, K1146 *1.15, K1146+0.05)))</f>
        <v>TJ status removed</v>
      </c>
      <c r="N1146" s="11">
        <v>3.27</v>
      </c>
      <c r="O1146" s="11">
        <v>110.45</v>
      </c>
      <c r="P1146" s="11">
        <v>10.29</v>
      </c>
      <c r="Q1146" s="11">
        <v>813.57</v>
      </c>
      <c r="R1146" s="2"/>
    </row>
    <row r="1147" spans="1:18" ht="15.75" customHeight="1">
      <c r="A1147" s="2">
        <v>11089</v>
      </c>
      <c r="B1147" s="27" t="s">
        <v>1197</v>
      </c>
      <c r="C1147" s="12" t="s">
        <v>2292</v>
      </c>
      <c r="D1147" s="13" t="s">
        <v>2293</v>
      </c>
      <c r="E1147" s="2">
        <v>12</v>
      </c>
      <c r="F1147" s="2">
        <v>5</v>
      </c>
      <c r="G1147" s="19">
        <v>0.42</v>
      </c>
      <c r="H1147" s="19">
        <v>0.48</v>
      </c>
      <c r="I1147" s="7">
        <v>31</v>
      </c>
      <c r="J1147" s="7">
        <v>10</v>
      </c>
      <c r="K1147" s="16">
        <f>IF(OR(ISBLANK(I1147),ISBLANK(J1147)),"",(J1147/I1147))</f>
        <v>0.32258064516129031</v>
      </c>
      <c r="L1147" s="17" t="str">
        <f>IF(K1147="","",IF(K1147&gt;=H1147,"Yes","No"))</f>
        <v>No</v>
      </c>
      <c r="M1147" s="18" t="str">
        <f>IF(OR(ISBLANK(I1147),ISBLANK(J1147)),"",IF(L1147="No", "TJ status removed",IF(K1147&gt;0.34, K1147 *1.15, K1147+0.05)))</f>
        <v>TJ status removed</v>
      </c>
      <c r="N1147" s="11">
        <v>7.67</v>
      </c>
      <c r="O1147" s="11">
        <v>170.67</v>
      </c>
      <c r="P1147" s="11">
        <v>3</v>
      </c>
      <c r="Q1147" s="11">
        <v>2589.1999999999998</v>
      </c>
      <c r="R1147" s="2"/>
    </row>
    <row r="1148" spans="1:18" ht="15.75" customHeight="1">
      <c r="A1148" s="2">
        <v>10044</v>
      </c>
      <c r="B1148" s="27" t="s">
        <v>1197</v>
      </c>
      <c r="C1148" s="12" t="s">
        <v>2294</v>
      </c>
      <c r="D1148" s="13" t="s">
        <v>2295</v>
      </c>
      <c r="E1148" s="2">
        <v>63</v>
      </c>
      <c r="F1148" s="2">
        <v>32</v>
      </c>
      <c r="G1148" s="19">
        <v>0.51</v>
      </c>
      <c r="H1148" s="19">
        <v>0.59</v>
      </c>
      <c r="I1148" s="7">
        <v>53</v>
      </c>
      <c r="J1148" s="7">
        <v>24</v>
      </c>
      <c r="K1148" s="16">
        <f>IF(OR(ISBLANK(I1148),ISBLANK(J1148)),"",(J1148/I1148))</f>
        <v>0.45283018867924529</v>
      </c>
      <c r="L1148" s="17" t="str">
        <f>IF(K1148="","",IF(K1148&gt;=H1148,"Yes","No"))</f>
        <v>No</v>
      </c>
      <c r="M1148" s="18" t="str">
        <f>IF(OR(ISBLANK(I1148),ISBLANK(J1148)),"",IF(L1148="No", "TJ status removed",IF(K1148&gt;0.34, K1148 *1.15, K1148+0.05)))</f>
        <v>TJ status removed</v>
      </c>
      <c r="N1148" s="11">
        <v>1.38</v>
      </c>
      <c r="O1148" s="11">
        <v>202.69</v>
      </c>
      <c r="P1148" s="11">
        <v>11.58</v>
      </c>
      <c r="Q1148" s="11">
        <v>1188.71</v>
      </c>
      <c r="R1148" s="2"/>
    </row>
    <row r="1149" spans="1:18" ht="15.75" customHeight="1">
      <c r="A1149" s="2">
        <v>41587</v>
      </c>
      <c r="B1149" s="27" t="s">
        <v>1197</v>
      </c>
      <c r="C1149" s="12" t="s">
        <v>2296</v>
      </c>
      <c r="D1149" s="13" t="s">
        <v>2297</v>
      </c>
      <c r="E1149" s="2">
        <v>119</v>
      </c>
      <c r="F1149" s="2">
        <v>39</v>
      </c>
      <c r="G1149" s="19">
        <v>0.33</v>
      </c>
      <c r="H1149" s="19">
        <v>0.46</v>
      </c>
      <c r="I1149" s="7">
        <v>124</v>
      </c>
      <c r="J1149" s="7">
        <v>40</v>
      </c>
      <c r="K1149" s="16">
        <f>IF(OR(ISBLANK(I1149),ISBLANK(J1149)),"",(J1149/I1149))</f>
        <v>0.32258064516129031</v>
      </c>
      <c r="L1149" s="17" t="str">
        <f>IF(K1149="","",IF(K1149&gt;=H1149,"Yes","No"))</f>
        <v>No</v>
      </c>
      <c r="M1149" s="18" t="str">
        <f>IF(OR(ISBLANK(I1149),ISBLANK(J1149)),"",IF(L1149="No", "TJ status removed",IF(K1149&gt;0.34, K1149 *1.15, K1149+0.05)))</f>
        <v>TJ status removed</v>
      </c>
      <c r="N1149" s="11">
        <v>11.32</v>
      </c>
      <c r="O1149" s="11">
        <v>246.21</v>
      </c>
      <c r="P1149" s="11">
        <v>8.85</v>
      </c>
      <c r="Q1149" s="11">
        <v>1666.38</v>
      </c>
      <c r="R1149" s="2"/>
    </row>
    <row r="1150" spans="1:18" ht="15.75" customHeight="1">
      <c r="A1150" s="2">
        <v>41291</v>
      </c>
      <c r="B1150" s="27" t="s">
        <v>1197</v>
      </c>
      <c r="C1150" s="12" t="s">
        <v>2298</v>
      </c>
      <c r="D1150" s="13" t="s">
        <v>2299</v>
      </c>
      <c r="E1150" s="2">
        <v>93</v>
      </c>
      <c r="F1150" s="2">
        <v>39</v>
      </c>
      <c r="G1150" s="19">
        <v>0.42</v>
      </c>
      <c r="H1150" s="19">
        <v>0.48</v>
      </c>
      <c r="I1150" s="7">
        <v>60</v>
      </c>
      <c r="J1150" s="7">
        <v>26</v>
      </c>
      <c r="K1150" s="16">
        <f>IF(OR(ISBLANK(I1150),ISBLANK(J1150)),"",(J1150/I1150))</f>
        <v>0.43333333333333335</v>
      </c>
      <c r="L1150" s="17" t="str">
        <f>IF(K1150="","",IF(K1150&gt;=H1150,"Yes","No"))</f>
        <v>No</v>
      </c>
      <c r="M1150" s="18" t="str">
        <f>IF(OR(ISBLANK(I1150),ISBLANK(J1150)),"",IF(L1150="No", "TJ status removed",IF(K1150&gt;0.34, K1150 *1.15, K1150+0.05)))</f>
        <v>TJ status removed</v>
      </c>
      <c r="N1150" s="11">
        <v>6</v>
      </c>
      <c r="O1150" s="11">
        <v>251.09</v>
      </c>
      <c r="P1150" s="11">
        <v>7.04</v>
      </c>
      <c r="Q1150" s="11">
        <v>1302.96</v>
      </c>
      <c r="R1150" s="2"/>
    </row>
    <row r="1151" spans="1:18" ht="15.75" customHeight="1">
      <c r="A1151" s="2">
        <v>41207</v>
      </c>
      <c r="B1151" s="27" t="s">
        <v>1197</v>
      </c>
      <c r="C1151" s="12" t="s">
        <v>2300</v>
      </c>
      <c r="D1151" s="13" t="s">
        <v>2301</v>
      </c>
      <c r="E1151" s="2">
        <v>18</v>
      </c>
      <c r="F1151" s="2">
        <v>2</v>
      </c>
      <c r="G1151" s="19">
        <v>0.11</v>
      </c>
      <c r="H1151" s="19">
        <v>0.16</v>
      </c>
      <c r="I1151" s="7">
        <v>10</v>
      </c>
      <c r="J1151" s="7">
        <v>1</v>
      </c>
      <c r="K1151" s="16">
        <f>IF(OR(ISBLANK(I1151),ISBLANK(J1151)),"",(J1151/I1151))</f>
        <v>0.1</v>
      </c>
      <c r="L1151" s="17" t="str">
        <f>IF(K1151="","",IF(K1151&gt;=H1151,"Yes","No"))</f>
        <v>No</v>
      </c>
      <c r="M1151" s="18" t="str">
        <f>IF(OR(ISBLANK(I1151),ISBLANK(J1151)),"",IF(L1151="No", "TJ status removed",IF(K1151&gt;0.34, K1151 *1.15, K1151+0.05)))</f>
        <v>TJ status removed</v>
      </c>
      <c r="N1151" s="11">
        <v>14</v>
      </c>
      <c r="O1151" s="11">
        <v>326.56</v>
      </c>
      <c r="P1151" s="11">
        <v>17</v>
      </c>
      <c r="Q1151" s="11">
        <v>842</v>
      </c>
      <c r="R1151" s="2"/>
    </row>
    <row r="1152" spans="1:18" ht="15.75" customHeight="1">
      <c r="A1152" s="2">
        <v>10725</v>
      </c>
      <c r="B1152" s="27" t="s">
        <v>1197</v>
      </c>
      <c r="C1152" s="12" t="s">
        <v>2302</v>
      </c>
      <c r="D1152" s="13" t="s">
        <v>2303</v>
      </c>
      <c r="E1152" s="2">
        <v>11</v>
      </c>
      <c r="F1152" s="2">
        <v>0</v>
      </c>
      <c r="G1152" s="19">
        <v>0</v>
      </c>
      <c r="H1152" s="19">
        <v>0.16</v>
      </c>
      <c r="I1152" s="7"/>
      <c r="J1152" s="7"/>
      <c r="K1152" s="16" t="str">
        <f>IF(OR(ISBLANK(I1152),ISBLANK(J1152)),"",(J1152/I1152))</f>
        <v/>
      </c>
      <c r="L1152" s="17" t="str">
        <f>IF(K1152="","",IF(K1152&gt;=H1152,"Yes","No"))</f>
        <v/>
      </c>
      <c r="M1152" s="18" t="str">
        <f>IF(OR(ISBLANK(I1152),ISBLANK(J1152)),"",IF(L1152="No", "TJ status removed",IF(K1152&gt;0.34, K1152 *1.15, K1152+0.05)))</f>
        <v/>
      </c>
      <c r="N1152" s="11" t="s">
        <v>1497</v>
      </c>
      <c r="O1152" s="11" t="s">
        <v>1497</v>
      </c>
      <c r="P1152" s="11" t="s">
        <v>1497</v>
      </c>
      <c r="Q1152" s="11" t="s">
        <v>1497</v>
      </c>
      <c r="R1152" s="2"/>
    </row>
    <row r="1153" spans="1:18" ht="15.75" customHeight="1">
      <c r="A1153" s="2">
        <v>12649</v>
      </c>
      <c r="B1153" s="27" t="s">
        <v>1197</v>
      </c>
      <c r="C1153" s="12" t="s">
        <v>2304</v>
      </c>
      <c r="D1153" s="13" t="s">
        <v>2305</v>
      </c>
      <c r="E1153" s="2">
        <v>100</v>
      </c>
      <c r="F1153" s="2">
        <v>1</v>
      </c>
      <c r="G1153" s="19">
        <v>0.01</v>
      </c>
      <c r="H1153" s="19">
        <v>0.11</v>
      </c>
      <c r="I1153" s="7">
        <v>125</v>
      </c>
      <c r="J1153" s="7">
        <v>1</v>
      </c>
      <c r="K1153" s="16">
        <f>IF(OR(ISBLANK(I1153),ISBLANK(J1153)),"",(J1153/I1153))</f>
        <v>8.0000000000000002E-3</v>
      </c>
      <c r="L1153" s="17" t="str">
        <f>IF(K1153="","",IF(K1153&gt;=H1153,"Yes","No"))</f>
        <v>No</v>
      </c>
      <c r="M1153" s="18" t="str">
        <f>IF(OR(ISBLANK(I1153),ISBLANK(J1153)),"",IF(L1153="No", "TJ status removed",IF(K1153&gt;0.34, K1153 *1.15, K1153+0.05)))</f>
        <v>TJ status removed</v>
      </c>
      <c r="N1153" s="11">
        <v>38.92</v>
      </c>
      <c r="O1153" s="11">
        <v>121.96</v>
      </c>
      <c r="P1153" s="11">
        <v>32</v>
      </c>
      <c r="Q1153" s="11">
        <v>205</v>
      </c>
      <c r="R1153" s="2"/>
    </row>
    <row r="1154" spans="1:18" ht="15.75" customHeight="1">
      <c r="A1154" s="2">
        <v>11605</v>
      </c>
      <c r="B1154" s="27" t="s">
        <v>1197</v>
      </c>
      <c r="C1154" s="12" t="s">
        <v>2306</v>
      </c>
      <c r="D1154" s="13" t="s">
        <v>2307</v>
      </c>
      <c r="E1154" s="2">
        <v>25</v>
      </c>
      <c r="F1154" s="2">
        <v>0</v>
      </c>
      <c r="G1154" s="19">
        <v>0</v>
      </c>
      <c r="H1154" s="19">
        <v>0.28000000000000003</v>
      </c>
      <c r="I1154" s="7">
        <v>21</v>
      </c>
      <c r="J1154" s="7">
        <v>1</v>
      </c>
      <c r="K1154" s="16">
        <f>IF(OR(ISBLANK(I1154),ISBLANK(J1154)),"",(J1154/I1154))</f>
        <v>4.7619047619047616E-2</v>
      </c>
      <c r="L1154" s="17" t="str">
        <f>IF(K1154="","",IF(K1154&gt;=H1154,"Yes","No"))</f>
        <v>No</v>
      </c>
      <c r="M1154" s="18" t="str">
        <f>IF(OR(ISBLANK(I1154),ISBLANK(J1154)),"",IF(L1154="No", "TJ status removed",IF(K1154&gt;0.34, K1154 *1.15, K1154+0.05)))</f>
        <v>TJ status removed</v>
      </c>
      <c r="N1154" s="11">
        <v>19.95</v>
      </c>
      <c r="O1154" s="11">
        <v>615.54999999999995</v>
      </c>
      <c r="P1154" s="11">
        <v>29</v>
      </c>
      <c r="Q1154" s="11">
        <v>1660</v>
      </c>
      <c r="R1154" s="2"/>
    </row>
    <row r="1155" spans="1:18" ht="15.75" customHeight="1">
      <c r="A1155" s="2">
        <v>42401</v>
      </c>
      <c r="B1155" s="27" t="s">
        <v>1197</v>
      </c>
      <c r="C1155" s="12" t="s">
        <v>2308</v>
      </c>
      <c r="D1155" s="13" t="s">
        <v>2309</v>
      </c>
      <c r="E1155" s="2">
        <v>52</v>
      </c>
      <c r="F1155" s="2">
        <v>2</v>
      </c>
      <c r="G1155" s="19">
        <v>0.04</v>
      </c>
      <c r="H1155" s="19">
        <v>0.2</v>
      </c>
      <c r="I1155" s="7">
        <v>101</v>
      </c>
      <c r="J1155" s="7">
        <v>10</v>
      </c>
      <c r="K1155" s="16">
        <f>IF(OR(ISBLANK(I1155),ISBLANK(J1155)),"",(J1155/I1155))</f>
        <v>9.9009900990099015E-2</v>
      </c>
      <c r="L1155" s="17" t="str">
        <f>IF(K1155="","",IF(K1155&gt;=H1155,"Yes","No"))</f>
        <v>No</v>
      </c>
      <c r="M1155" s="18" t="str">
        <f>IF(OR(ISBLANK(I1155),ISBLANK(J1155)),"",IF(L1155="No", "TJ status removed",IF(K1155&gt;0.34, K1155 *1.15, K1155+0.05)))</f>
        <v>TJ status removed</v>
      </c>
      <c r="N1155" s="11">
        <v>16.05</v>
      </c>
      <c r="O1155" s="11">
        <v>418.34</v>
      </c>
      <c r="P1155" s="11">
        <v>9.1</v>
      </c>
      <c r="Q1155" s="11">
        <v>1642.2</v>
      </c>
      <c r="R1155" s="2"/>
    </row>
    <row r="1156" spans="1:18" ht="15.75" customHeight="1">
      <c r="A1156" s="2">
        <v>41300</v>
      </c>
      <c r="B1156" s="27" t="s">
        <v>1197</v>
      </c>
      <c r="C1156" s="12" t="s">
        <v>2310</v>
      </c>
      <c r="D1156" s="13" t="s">
        <v>2311</v>
      </c>
      <c r="E1156" s="2">
        <v>17</v>
      </c>
      <c r="F1156" s="2">
        <v>1</v>
      </c>
      <c r="G1156" s="19">
        <v>0.06</v>
      </c>
      <c r="H1156" s="19">
        <v>0.6</v>
      </c>
      <c r="I1156" s="7">
        <v>9</v>
      </c>
      <c r="J1156" s="7">
        <v>4</v>
      </c>
      <c r="K1156" s="16">
        <f>IF(OR(ISBLANK(I1156),ISBLANK(J1156)),"",(J1156/I1156))</f>
        <v>0.44444444444444442</v>
      </c>
      <c r="L1156" s="17" t="str">
        <f>IF(K1156="","",IF(K1156&gt;=H1156,"Yes","No"))</f>
        <v>No</v>
      </c>
      <c r="M1156" s="18" t="str">
        <f>IF(OR(ISBLANK(I1156),ISBLANK(J1156)),"",IF(L1156="No", "TJ status removed",IF(K1156&gt;0.34, K1156 *1.15, K1156+0.05)))</f>
        <v>TJ status removed</v>
      </c>
      <c r="N1156" s="11">
        <v>297.60000000000002</v>
      </c>
      <c r="O1156" s="11">
        <v>1632.8</v>
      </c>
      <c r="P1156" s="11">
        <v>151.75</v>
      </c>
      <c r="Q1156" s="11">
        <v>5753.75</v>
      </c>
      <c r="R1156" s="2"/>
    </row>
    <row r="1157" spans="1:18" ht="15.75" customHeight="1">
      <c r="A1157" s="2">
        <v>13360</v>
      </c>
      <c r="B1157" s="27" t="s">
        <v>1197</v>
      </c>
      <c r="C1157" s="12" t="s">
        <v>2312</v>
      </c>
      <c r="D1157" s="13" t="s">
        <v>2313</v>
      </c>
      <c r="E1157" s="2">
        <v>24</v>
      </c>
      <c r="F1157" s="2">
        <v>0</v>
      </c>
      <c r="G1157" s="19">
        <v>0</v>
      </c>
      <c r="H1157" s="19">
        <v>0.13</v>
      </c>
      <c r="I1157" s="7">
        <v>28</v>
      </c>
      <c r="J1157" s="7">
        <v>5</v>
      </c>
      <c r="K1157" s="16">
        <f>IF(OR(ISBLANK(I1157),ISBLANK(J1157)),"",(J1157/I1157))</f>
        <v>0.17857142857142858</v>
      </c>
      <c r="L1157" s="17" t="str">
        <f>IF(K1157="","",IF(K1157&gt;=H1157,"Yes","No"))</f>
        <v>Yes</v>
      </c>
      <c r="M1157" s="18">
        <f>IF(OR(ISBLANK(I1157),ISBLANK(J1157)),"",IF(L1157="No", "TJ status removed",IF(K1157&gt;0.34, K1157 *1.15, K1157+0.05)))</f>
        <v>0.22857142857142859</v>
      </c>
      <c r="N1157" s="11">
        <v>54.87</v>
      </c>
      <c r="O1157" s="11">
        <v>464.17</v>
      </c>
      <c r="P1157" s="11">
        <v>15.6</v>
      </c>
      <c r="Q1157" s="11">
        <v>1215</v>
      </c>
      <c r="R1157" s="2"/>
    </row>
    <row r="1158" spans="1:18" ht="15.75" customHeight="1">
      <c r="A1158" s="2">
        <v>41253</v>
      </c>
      <c r="B1158" s="27" t="s">
        <v>1197</v>
      </c>
      <c r="C1158" s="12" t="s">
        <v>2314</v>
      </c>
      <c r="D1158" s="13" t="s">
        <v>2315</v>
      </c>
      <c r="E1158" s="2">
        <v>99</v>
      </c>
      <c r="F1158" s="2">
        <v>28</v>
      </c>
      <c r="G1158" s="19">
        <v>0.28000000000000003</v>
      </c>
      <c r="H1158" s="19">
        <v>0.33</v>
      </c>
      <c r="I1158" s="7">
        <v>73</v>
      </c>
      <c r="J1158" s="7">
        <v>25</v>
      </c>
      <c r="K1158" s="16">
        <f>IF(OR(ISBLANK(I1158),ISBLANK(J1158)),"",(J1158/I1158))</f>
        <v>0.34246575342465752</v>
      </c>
      <c r="L1158" s="17" t="str">
        <f>IF(K1158="","",IF(K1158&gt;=H1158,"Yes","No"))</f>
        <v>Yes</v>
      </c>
      <c r="M1158" s="18">
        <f>IF(OR(ISBLANK(I1158),ISBLANK(J1158)),"",IF(L1158="No", "TJ status removed",IF(K1158&gt;0.34, K1158 *1.15, K1158+0.05)))</f>
        <v>0.39383561643835613</v>
      </c>
      <c r="N1158" s="11">
        <v>19.329999999999998</v>
      </c>
      <c r="O1158" s="11">
        <v>766.9</v>
      </c>
      <c r="P1158" s="11">
        <v>33.68</v>
      </c>
      <c r="Q1158" s="11">
        <v>2843.2</v>
      </c>
      <c r="R1158" s="2"/>
    </row>
    <row r="1159" spans="1:18" ht="15.75" customHeight="1">
      <c r="A1159" s="2">
        <v>11417</v>
      </c>
      <c r="B1159" s="27" t="s">
        <v>1197</v>
      </c>
      <c r="C1159" s="12" t="s">
        <v>2316</v>
      </c>
      <c r="D1159" s="13" t="s">
        <v>2317</v>
      </c>
      <c r="E1159" s="2">
        <v>23</v>
      </c>
      <c r="F1159" s="2">
        <v>5</v>
      </c>
      <c r="G1159" s="19">
        <v>0.22</v>
      </c>
      <c r="H1159" s="19">
        <v>0.61</v>
      </c>
      <c r="I1159" s="7">
        <v>20</v>
      </c>
      <c r="J1159" s="7">
        <v>9</v>
      </c>
      <c r="K1159" s="16">
        <f>IF(OR(ISBLANK(I1159),ISBLANK(J1159)),"",(J1159/I1159))</f>
        <v>0.45</v>
      </c>
      <c r="L1159" s="17" t="str">
        <f>IF(K1159="","",IF(K1159&gt;=H1159,"Yes","No"))</f>
        <v>No</v>
      </c>
      <c r="M1159" s="18" t="str">
        <f>IF(OR(ISBLANK(I1159),ISBLANK(J1159)),"",IF(L1159="No", "TJ status removed",IF(K1159&gt;0.34, K1159 *1.15, K1159+0.05)))</f>
        <v>TJ status removed</v>
      </c>
      <c r="N1159" s="11">
        <v>27.82</v>
      </c>
      <c r="O1159" s="11">
        <v>125.45</v>
      </c>
      <c r="P1159" s="11">
        <v>8.56</v>
      </c>
      <c r="Q1159" s="11">
        <v>850.44</v>
      </c>
      <c r="R1159" s="2"/>
    </row>
    <row r="1160" spans="1:18" ht="15.75" customHeight="1">
      <c r="A1160" s="2">
        <v>10560</v>
      </c>
      <c r="B1160" s="27" t="s">
        <v>1197</v>
      </c>
      <c r="C1160" s="12" t="s">
        <v>2318</v>
      </c>
      <c r="D1160" s="13" t="s">
        <v>2319</v>
      </c>
      <c r="E1160" s="2">
        <v>23</v>
      </c>
      <c r="F1160" s="2">
        <v>3</v>
      </c>
      <c r="G1160" s="19">
        <v>0.13</v>
      </c>
      <c r="H1160" s="19">
        <v>0.24</v>
      </c>
      <c r="I1160" s="7">
        <v>14</v>
      </c>
      <c r="J1160" s="7">
        <v>4</v>
      </c>
      <c r="K1160" s="16">
        <f>IF(OR(ISBLANK(I1160),ISBLANK(J1160)),"",(J1160/I1160))</f>
        <v>0.2857142857142857</v>
      </c>
      <c r="L1160" s="17" t="str">
        <f>IF(K1160="","",IF(K1160&gt;=H1160,"Yes","No"))</f>
        <v>Yes</v>
      </c>
      <c r="M1160" s="18">
        <f>IF(OR(ISBLANK(I1160),ISBLANK(J1160)),"",IF(L1160="No", "TJ status removed",IF(K1160&gt;0.34, K1160 *1.15, K1160+0.05)))</f>
        <v>0.33571428571428569</v>
      </c>
      <c r="N1160" s="11">
        <v>9.5</v>
      </c>
      <c r="O1160" s="11">
        <v>1128.5</v>
      </c>
      <c r="P1160" s="11">
        <v>9.75</v>
      </c>
      <c r="Q1160" s="11">
        <v>2463.25</v>
      </c>
      <c r="R1160" s="2"/>
    </row>
    <row r="1161" spans="1:18" ht="15.75" customHeight="1">
      <c r="A1161" s="2">
        <v>41401</v>
      </c>
      <c r="B1161" s="27" t="s">
        <v>1197</v>
      </c>
      <c r="C1161" s="12" t="s">
        <v>2320</v>
      </c>
      <c r="D1161" s="13" t="s">
        <v>2321</v>
      </c>
      <c r="E1161" s="2">
        <v>64</v>
      </c>
      <c r="F1161" s="2">
        <v>33</v>
      </c>
      <c r="G1161" s="19">
        <v>0.52</v>
      </c>
      <c r="H1161" s="19">
        <v>0.6</v>
      </c>
      <c r="I1161" s="7">
        <v>54</v>
      </c>
      <c r="J1161" s="7">
        <v>14</v>
      </c>
      <c r="K1161" s="16">
        <f>IF(OR(ISBLANK(I1161),ISBLANK(J1161)),"",(J1161/I1161))</f>
        <v>0.25925925925925924</v>
      </c>
      <c r="L1161" s="17" t="str">
        <f>IF(K1161="","",IF(K1161&gt;=H1161,"Yes","No"))</f>
        <v>No</v>
      </c>
      <c r="M1161" s="18" t="str">
        <f>IF(OR(ISBLANK(I1161),ISBLANK(J1161)),"",IF(L1161="No", "TJ status removed",IF(K1161&gt;0.34, K1161 *1.15, K1161+0.05)))</f>
        <v>TJ status removed</v>
      </c>
      <c r="N1161" s="11">
        <v>30.47</v>
      </c>
      <c r="O1161" s="11">
        <v>655.43</v>
      </c>
      <c r="P1161" s="11">
        <v>41.36</v>
      </c>
      <c r="Q1161" s="11">
        <v>2885.86</v>
      </c>
      <c r="R1161" s="2"/>
    </row>
    <row r="1162" spans="1:18" ht="15.75" customHeight="1">
      <c r="A1162" s="2">
        <v>12328</v>
      </c>
      <c r="B1162" s="27" t="s">
        <v>1197</v>
      </c>
      <c r="C1162" s="12" t="s">
        <v>2322</v>
      </c>
      <c r="D1162" s="13" t="s">
        <v>2323</v>
      </c>
      <c r="E1162" s="2">
        <v>103</v>
      </c>
      <c r="F1162" s="2">
        <v>10</v>
      </c>
      <c r="G1162" s="19">
        <v>0.1</v>
      </c>
      <c r="H1162" s="19">
        <v>0.24</v>
      </c>
      <c r="I1162" s="7">
        <v>132</v>
      </c>
      <c r="J1162" s="7">
        <v>27</v>
      </c>
      <c r="K1162" s="16">
        <f>IF(OR(ISBLANK(I1162),ISBLANK(J1162)),"",(J1162/I1162))</f>
        <v>0.20454545454545456</v>
      </c>
      <c r="L1162" s="17" t="str">
        <f>IF(K1162="","",IF(K1162&gt;=H1162,"Yes","No"))</f>
        <v>No</v>
      </c>
      <c r="M1162" s="18" t="str">
        <f>IF(OR(ISBLANK(I1162),ISBLANK(J1162)),"",IF(L1162="No", "TJ status removed",IF(K1162&gt;0.34, K1162 *1.15, K1162+0.05)))</f>
        <v>TJ status removed</v>
      </c>
      <c r="N1162" s="11">
        <v>16.989999999999998</v>
      </c>
      <c r="O1162" s="11">
        <v>149.05000000000001</v>
      </c>
      <c r="P1162" s="11">
        <v>18</v>
      </c>
      <c r="Q1162" s="11">
        <v>1023.96</v>
      </c>
      <c r="R1162" s="2"/>
    </row>
    <row r="1163" spans="1:18" ht="15.75" customHeight="1">
      <c r="A1163" s="2">
        <v>574</v>
      </c>
      <c r="B1163" s="27" t="s">
        <v>1197</v>
      </c>
      <c r="C1163" s="12" t="s">
        <v>2324</v>
      </c>
      <c r="D1163" s="13" t="s">
        <v>2325</v>
      </c>
      <c r="E1163" s="2">
        <v>181</v>
      </c>
      <c r="F1163" s="2">
        <v>18</v>
      </c>
      <c r="G1163" s="19">
        <v>0.1</v>
      </c>
      <c r="H1163" s="19">
        <v>0.16</v>
      </c>
      <c r="I1163" s="7">
        <v>132</v>
      </c>
      <c r="J1163" s="7">
        <v>11</v>
      </c>
      <c r="K1163" s="16">
        <f>IF(OR(ISBLANK(I1163),ISBLANK(J1163)),"",(J1163/I1163))</f>
        <v>8.3333333333333329E-2</v>
      </c>
      <c r="L1163" s="17" t="str">
        <f>IF(K1163="","",IF(K1163&gt;=H1163,"Yes","No"))</f>
        <v>No</v>
      </c>
      <c r="M1163" s="18" t="str">
        <f>IF(OR(ISBLANK(I1163),ISBLANK(J1163)),"",IF(L1163="No", "TJ status removed",IF(K1163&gt;0.34, K1163 *1.15, K1163+0.05)))</f>
        <v>TJ status removed</v>
      </c>
      <c r="N1163" s="11">
        <v>6.12</v>
      </c>
      <c r="O1163" s="11">
        <v>237.45</v>
      </c>
      <c r="P1163" s="11">
        <v>28.64</v>
      </c>
      <c r="Q1163" s="11">
        <v>1249.9100000000001</v>
      </c>
      <c r="R1163" s="2"/>
    </row>
    <row r="1164" spans="1:18" ht="15.75" customHeight="1">
      <c r="A1164" s="2">
        <v>11010</v>
      </c>
      <c r="B1164" s="27" t="s">
        <v>1197</v>
      </c>
      <c r="C1164" s="12" t="s">
        <v>2326</v>
      </c>
      <c r="D1164" s="13" t="s">
        <v>2327</v>
      </c>
      <c r="E1164" s="2">
        <v>161</v>
      </c>
      <c r="F1164" s="2">
        <v>15</v>
      </c>
      <c r="G1164" s="19">
        <v>0.09</v>
      </c>
      <c r="H1164" s="19">
        <v>0.17</v>
      </c>
      <c r="I1164" s="7">
        <v>146</v>
      </c>
      <c r="J1164" s="7">
        <v>17</v>
      </c>
      <c r="K1164" s="16">
        <f>IF(OR(ISBLANK(I1164),ISBLANK(J1164)),"",(J1164/I1164))</f>
        <v>0.11643835616438356</v>
      </c>
      <c r="L1164" s="17" t="str">
        <f>IF(K1164="","",IF(K1164&gt;=H1164,"Yes","No"))</f>
        <v>No</v>
      </c>
      <c r="M1164" s="18" t="str">
        <f>IF(OR(ISBLANK(I1164),ISBLANK(J1164)),"",IF(L1164="No", "TJ status removed",IF(K1164&gt;0.34, K1164 *1.15, K1164+0.05)))</f>
        <v>TJ status removed</v>
      </c>
      <c r="N1164" s="11">
        <v>8.8800000000000008</v>
      </c>
      <c r="O1164" s="11">
        <v>369.53</v>
      </c>
      <c r="P1164" s="11">
        <v>15.59</v>
      </c>
      <c r="Q1164" s="11">
        <v>1551.41</v>
      </c>
      <c r="R1164" s="2"/>
    </row>
    <row r="1165" spans="1:18" ht="15.75" customHeight="1">
      <c r="A1165" s="2">
        <v>11418</v>
      </c>
      <c r="B1165" s="27" t="s">
        <v>1197</v>
      </c>
      <c r="C1165" s="12" t="s">
        <v>2328</v>
      </c>
      <c r="D1165" s="13" t="s">
        <v>2329</v>
      </c>
      <c r="E1165" s="2">
        <v>22</v>
      </c>
      <c r="F1165" s="2">
        <v>9</v>
      </c>
      <c r="G1165" s="19">
        <v>0.41</v>
      </c>
      <c r="H1165" s="19">
        <v>0.47</v>
      </c>
      <c r="I1165" s="7">
        <v>22</v>
      </c>
      <c r="J1165" s="7">
        <v>9</v>
      </c>
      <c r="K1165" s="16">
        <f>IF(OR(ISBLANK(I1165),ISBLANK(J1165)),"",(J1165/I1165))</f>
        <v>0.40909090909090912</v>
      </c>
      <c r="L1165" s="17" t="str">
        <f>IF(K1165="","",IF(K1165&gt;=H1165,"Yes","No"))</f>
        <v>No</v>
      </c>
      <c r="M1165" s="18" t="str">
        <f>IF(OR(ISBLANK(I1165),ISBLANK(J1165)),"",IF(L1165="No", "TJ status removed",IF(K1165&gt;0.34, K1165 *1.15, K1165+0.05)))</f>
        <v>TJ status removed</v>
      </c>
      <c r="N1165" s="11">
        <v>18.920000000000002</v>
      </c>
      <c r="O1165" s="11">
        <v>361</v>
      </c>
      <c r="P1165" s="11">
        <v>28.44</v>
      </c>
      <c r="Q1165" s="11">
        <v>2119.2199999999998</v>
      </c>
      <c r="R1165" s="2"/>
    </row>
    <row r="1166" spans="1:18" ht="15.75" customHeight="1">
      <c r="A1166" s="2">
        <v>371</v>
      </c>
      <c r="B1166" s="27" t="s">
        <v>1197</v>
      </c>
      <c r="C1166" s="12" t="s">
        <v>2330</v>
      </c>
      <c r="D1166" s="13" t="s">
        <v>2331</v>
      </c>
      <c r="E1166" s="2">
        <v>21</v>
      </c>
      <c r="F1166" s="2">
        <v>11</v>
      </c>
      <c r="G1166" s="19">
        <v>0.52</v>
      </c>
      <c r="H1166" s="19">
        <v>0.6</v>
      </c>
      <c r="I1166" s="7">
        <v>13</v>
      </c>
      <c r="J1166" s="7">
        <v>3</v>
      </c>
      <c r="K1166" s="16">
        <f>IF(OR(ISBLANK(I1166),ISBLANK(J1166)),"",(J1166/I1166))</f>
        <v>0.23076923076923078</v>
      </c>
      <c r="L1166" s="17" t="str">
        <f>IF(K1166="","",IF(K1166&gt;=H1166,"Yes","No"))</f>
        <v>No</v>
      </c>
      <c r="M1166" s="18" t="str">
        <f>IF(OR(ISBLANK(I1166),ISBLANK(J1166)),"",IF(L1166="No", "TJ status removed",IF(K1166&gt;0.34, K1166 *1.15, K1166+0.05)))</f>
        <v>TJ status removed</v>
      </c>
      <c r="N1166" s="11">
        <v>11.8</v>
      </c>
      <c r="O1166" s="11">
        <v>259</v>
      </c>
      <c r="P1166" s="11">
        <v>0</v>
      </c>
      <c r="Q1166" s="11">
        <v>1479.33</v>
      </c>
      <c r="R1166" s="2"/>
    </row>
    <row r="1167" spans="1:18" ht="15.75" customHeight="1">
      <c r="A1167" s="2">
        <v>13105</v>
      </c>
      <c r="B1167" s="27" t="s">
        <v>1197</v>
      </c>
      <c r="C1167" s="12" t="s">
        <v>2332</v>
      </c>
      <c r="D1167" s="13" t="s">
        <v>2333</v>
      </c>
      <c r="E1167" s="2">
        <v>174</v>
      </c>
      <c r="F1167" s="2">
        <v>21</v>
      </c>
      <c r="G1167" s="19">
        <v>0.12</v>
      </c>
      <c r="H1167" s="19">
        <v>0.19</v>
      </c>
      <c r="I1167" s="7">
        <v>156</v>
      </c>
      <c r="J1167" s="7">
        <v>21</v>
      </c>
      <c r="K1167" s="16">
        <f>IF(OR(ISBLANK(I1167),ISBLANK(J1167)),"",(J1167/I1167))</f>
        <v>0.13461538461538461</v>
      </c>
      <c r="L1167" s="17" t="str">
        <f>IF(K1167="","",IF(K1167&gt;=H1167,"Yes","No"))</f>
        <v>No</v>
      </c>
      <c r="M1167" s="18" t="str">
        <f>IF(OR(ISBLANK(I1167),ISBLANK(J1167)),"",IF(L1167="No", "TJ status removed",IF(K1167&gt;0.34, K1167 *1.15, K1167+0.05)))</f>
        <v>TJ status removed</v>
      </c>
      <c r="N1167" s="11">
        <v>12.19</v>
      </c>
      <c r="O1167" s="11">
        <v>221.18</v>
      </c>
      <c r="P1167" s="11">
        <v>44.52</v>
      </c>
      <c r="Q1167" s="11">
        <v>1375.1</v>
      </c>
      <c r="R1167" s="2"/>
    </row>
    <row r="1168" spans="1:18" ht="15.75" customHeight="1">
      <c r="A1168" s="2">
        <v>42533</v>
      </c>
      <c r="B1168" s="27" t="s">
        <v>1197</v>
      </c>
      <c r="C1168" s="12" t="s">
        <v>2334</v>
      </c>
      <c r="D1168" s="13" t="s">
        <v>2335</v>
      </c>
      <c r="E1168" s="2">
        <v>26</v>
      </c>
      <c r="F1168" s="2">
        <v>1</v>
      </c>
      <c r="G1168" s="19">
        <v>0.04</v>
      </c>
      <c r="H1168" s="19">
        <v>0.1</v>
      </c>
      <c r="I1168" s="7">
        <v>30</v>
      </c>
      <c r="J1168" s="7">
        <v>2</v>
      </c>
      <c r="K1168" s="16">
        <f>IF(OR(ISBLANK(I1168),ISBLANK(J1168)),"",(J1168/I1168))</f>
        <v>6.6666666666666666E-2</v>
      </c>
      <c r="L1168" s="17" t="str">
        <f>IF(K1168="","",IF(K1168&gt;=H1168,"Yes","No"))</f>
        <v>No</v>
      </c>
      <c r="M1168" s="18" t="str">
        <f>IF(OR(ISBLANK(I1168),ISBLANK(J1168)),"",IF(L1168="No", "TJ status removed",IF(K1168&gt;0.34, K1168 *1.15, K1168+0.05)))</f>
        <v>TJ status removed</v>
      </c>
      <c r="N1168" s="11">
        <v>11.61</v>
      </c>
      <c r="O1168" s="11">
        <v>348</v>
      </c>
      <c r="P1168" s="11">
        <v>18</v>
      </c>
      <c r="Q1168" s="11">
        <v>1677.5</v>
      </c>
      <c r="R1168" s="2"/>
    </row>
    <row r="1169" spans="1:18" ht="15.75" customHeight="1">
      <c r="A1169" s="2">
        <v>40615</v>
      </c>
      <c r="B1169" s="27" t="s">
        <v>1197</v>
      </c>
      <c r="C1169" s="12" t="s">
        <v>2336</v>
      </c>
      <c r="D1169" s="13" t="s">
        <v>2337</v>
      </c>
      <c r="E1169" s="2">
        <v>6</v>
      </c>
      <c r="F1169" s="2">
        <v>2</v>
      </c>
      <c r="G1169" s="19">
        <v>0.33</v>
      </c>
      <c r="H1169" s="19">
        <v>0.44</v>
      </c>
      <c r="I1169" s="7">
        <v>11</v>
      </c>
      <c r="J1169" s="7">
        <v>3</v>
      </c>
      <c r="K1169" s="16">
        <f>IF(OR(ISBLANK(I1169),ISBLANK(J1169)),"",(J1169/I1169))</f>
        <v>0.27272727272727271</v>
      </c>
      <c r="L1169" s="17" t="str">
        <f>IF(K1169="","",IF(K1169&gt;=H1169,"Yes","No"))</f>
        <v>No</v>
      </c>
      <c r="M1169" s="18" t="str">
        <f>IF(OR(ISBLANK(I1169),ISBLANK(J1169)),"",IF(L1169="No", "TJ status removed",IF(K1169&gt;0.34, K1169 *1.15, K1169+0.05)))</f>
        <v>TJ status removed</v>
      </c>
      <c r="N1169" s="11">
        <v>0</v>
      </c>
      <c r="O1169" s="11">
        <v>136</v>
      </c>
      <c r="P1169" s="11">
        <v>0</v>
      </c>
      <c r="Q1169" s="11">
        <v>1259</v>
      </c>
      <c r="R1169" s="2"/>
    </row>
    <row r="1170" spans="1:18" ht="15.75" customHeight="1">
      <c r="A1170" s="2">
        <v>41556</v>
      </c>
      <c r="B1170" s="27" t="s">
        <v>1197</v>
      </c>
      <c r="C1170" s="12" t="s">
        <v>2338</v>
      </c>
      <c r="D1170" s="13" t="s">
        <v>2339</v>
      </c>
      <c r="E1170" s="2">
        <v>104</v>
      </c>
      <c r="F1170" s="2">
        <v>20</v>
      </c>
      <c r="G1170" s="19">
        <v>0.19</v>
      </c>
      <c r="H1170" s="19">
        <v>0.24</v>
      </c>
      <c r="I1170" s="7">
        <v>127</v>
      </c>
      <c r="J1170" s="7">
        <v>25</v>
      </c>
      <c r="K1170" s="16">
        <f>IF(OR(ISBLANK(I1170),ISBLANK(J1170)),"",(J1170/I1170))</f>
        <v>0.19685039370078741</v>
      </c>
      <c r="L1170" s="17" t="str">
        <f>IF(K1170="","",IF(K1170&gt;=H1170,"Yes","No"))</f>
        <v>No</v>
      </c>
      <c r="M1170" s="18" t="str">
        <f>IF(OR(ISBLANK(I1170),ISBLANK(J1170)),"",IF(L1170="No", "TJ status removed",IF(K1170&gt;0.34, K1170 *1.15, K1170+0.05)))</f>
        <v>TJ status removed</v>
      </c>
      <c r="N1170" s="11">
        <v>14.44</v>
      </c>
      <c r="O1170" s="11">
        <v>287.55</v>
      </c>
      <c r="P1170" s="11">
        <v>14.84</v>
      </c>
      <c r="Q1170" s="11">
        <v>1349.2</v>
      </c>
      <c r="R1170" s="2"/>
    </row>
    <row r="1171" spans="1:18" ht="15.75" customHeight="1">
      <c r="A1171" s="2">
        <v>43076</v>
      </c>
      <c r="B1171" s="27" t="s">
        <v>1197</v>
      </c>
      <c r="C1171" s="12" t="s">
        <v>2340</v>
      </c>
      <c r="D1171" s="13" t="s">
        <v>2341</v>
      </c>
      <c r="E1171" s="2">
        <v>27</v>
      </c>
      <c r="F1171" s="2">
        <v>4</v>
      </c>
      <c r="G1171" s="19">
        <v>0.15</v>
      </c>
      <c r="H1171" s="19">
        <v>0.2</v>
      </c>
      <c r="I1171" s="7">
        <v>24</v>
      </c>
      <c r="J1171" s="7">
        <v>4</v>
      </c>
      <c r="K1171" s="16">
        <f>IF(OR(ISBLANK(I1171),ISBLANK(J1171)),"",(J1171/I1171))</f>
        <v>0.16666666666666666</v>
      </c>
      <c r="L1171" s="17" t="str">
        <f>IF(K1171="","",IF(K1171&gt;=H1171,"Yes","No"))</f>
        <v>No</v>
      </c>
      <c r="M1171" s="18" t="str">
        <f>IF(OR(ISBLANK(I1171),ISBLANK(J1171)),"",IF(L1171="No", "TJ status removed",IF(K1171&gt;0.34, K1171 *1.15, K1171+0.05)))</f>
        <v>TJ status removed</v>
      </c>
      <c r="N1171" s="11">
        <v>20.8</v>
      </c>
      <c r="O1171" s="11">
        <v>442.95</v>
      </c>
      <c r="P1171" s="11">
        <v>5.25</v>
      </c>
      <c r="Q1171" s="11">
        <v>1252</v>
      </c>
      <c r="R1171" s="2"/>
    </row>
    <row r="1172" spans="1:18" ht="15.75" customHeight="1">
      <c r="A1172" s="2">
        <v>40844</v>
      </c>
      <c r="B1172" s="27" t="s">
        <v>1197</v>
      </c>
      <c r="C1172" s="12" t="s">
        <v>2342</v>
      </c>
      <c r="D1172" s="13" t="s">
        <v>2343</v>
      </c>
      <c r="E1172" s="2">
        <v>197</v>
      </c>
      <c r="F1172" s="2">
        <v>16</v>
      </c>
      <c r="G1172" s="19">
        <v>0.08</v>
      </c>
      <c r="H1172" s="19">
        <v>0.21</v>
      </c>
      <c r="I1172" s="7">
        <v>241</v>
      </c>
      <c r="J1172" s="7">
        <v>28</v>
      </c>
      <c r="K1172" s="16">
        <f>IF(OR(ISBLANK(I1172),ISBLANK(J1172)),"",(J1172/I1172))</f>
        <v>0.11618257261410789</v>
      </c>
      <c r="L1172" s="17" t="str">
        <f>IF(K1172="","",IF(K1172&gt;=H1172,"Yes","No"))</f>
        <v>No</v>
      </c>
      <c r="M1172" s="18" t="str">
        <f>IF(OR(ISBLANK(I1172),ISBLANK(J1172)),"",IF(L1172="No", "TJ status removed",IF(K1172&gt;0.34, K1172 *1.15, K1172+0.05)))</f>
        <v>TJ status removed</v>
      </c>
      <c r="N1172" s="11">
        <v>21.63</v>
      </c>
      <c r="O1172" s="11">
        <v>992.69</v>
      </c>
      <c r="P1172" s="11">
        <v>7.86</v>
      </c>
      <c r="Q1172" s="11">
        <v>898.89</v>
      </c>
      <c r="R1172" s="2"/>
    </row>
    <row r="1173" spans="1:18" ht="15.75" customHeight="1">
      <c r="A1173" s="2">
        <v>42058</v>
      </c>
      <c r="B1173" s="27" t="s">
        <v>1197</v>
      </c>
      <c r="C1173" s="12" t="s">
        <v>2344</v>
      </c>
      <c r="D1173" s="13" t="s">
        <v>2345</v>
      </c>
      <c r="E1173" s="2">
        <v>50</v>
      </c>
      <c r="F1173" s="2">
        <v>12</v>
      </c>
      <c r="G1173" s="19">
        <v>0.24</v>
      </c>
      <c r="H1173" s="19">
        <v>0.28999999999999998</v>
      </c>
      <c r="I1173" s="7">
        <v>15</v>
      </c>
      <c r="J1173" s="7">
        <v>4</v>
      </c>
      <c r="K1173" s="16">
        <f>IF(OR(ISBLANK(I1173),ISBLANK(J1173)),"",(J1173/I1173))</f>
        <v>0.26666666666666666</v>
      </c>
      <c r="L1173" s="17" t="str">
        <f>IF(K1173="","",IF(K1173&gt;=H1173,"Yes","No"))</f>
        <v>No</v>
      </c>
      <c r="M1173" s="18" t="str">
        <f>IF(OR(ISBLANK(I1173),ISBLANK(J1173)),"",IF(L1173="No", "TJ status removed",IF(K1173&gt;0.34, K1173 *1.15, K1173+0.05)))</f>
        <v>TJ status removed</v>
      </c>
      <c r="N1173" s="11">
        <v>3.82</v>
      </c>
      <c r="O1173" s="11">
        <v>326</v>
      </c>
      <c r="P1173" s="11">
        <v>7.5</v>
      </c>
      <c r="Q1173" s="11">
        <v>1331.25</v>
      </c>
      <c r="R1173" s="2"/>
    </row>
    <row r="1174" spans="1:18" ht="15.75" customHeight="1">
      <c r="A1174" s="2">
        <v>10730</v>
      </c>
      <c r="B1174" s="27" t="s">
        <v>1197</v>
      </c>
      <c r="C1174" s="3" t="s">
        <v>2346</v>
      </c>
      <c r="D1174" s="4" t="s">
        <v>2347</v>
      </c>
      <c r="E1174" s="21">
        <v>112</v>
      </c>
      <c r="F1174" s="21">
        <v>5</v>
      </c>
      <c r="G1174" s="22">
        <v>0.04</v>
      </c>
      <c r="H1174" s="22">
        <v>0.15</v>
      </c>
      <c r="I1174" s="7"/>
      <c r="J1174" s="7"/>
      <c r="K1174" s="8" t="str">
        <f>IF(OR(ISBLANK(I1174),ISBLANK(J1174)),"",(J1174/I1174))</f>
        <v/>
      </c>
      <c r="L1174" s="9" t="str">
        <f>IF(K1174="","",IF(K1174&gt;=H1174,"Yes","No"))</f>
        <v/>
      </c>
      <c r="M1174" s="10" t="str">
        <f>IF(OR(ISBLANK(I1174),ISBLANK(J1174)),"",IF(L1174="No", "TJ status removed",IF(K1174&gt;0.34, K1174 *1.15, K1174+0.05)))</f>
        <v/>
      </c>
      <c r="N1174" s="11" t="s">
        <v>1497</v>
      </c>
      <c r="O1174" s="11" t="s">
        <v>1497</v>
      </c>
      <c r="P1174" s="11" t="s">
        <v>1497</v>
      </c>
      <c r="Q1174" s="11" t="s">
        <v>1497</v>
      </c>
      <c r="R1174" s="2"/>
    </row>
    <row r="1175" spans="1:18" ht="15.75" customHeight="1">
      <c r="A1175" s="2">
        <v>10714</v>
      </c>
      <c r="B1175" s="27" t="s">
        <v>1197</v>
      </c>
      <c r="C1175" s="12" t="s">
        <v>2348</v>
      </c>
      <c r="D1175" s="13" t="s">
        <v>2349</v>
      </c>
      <c r="E1175" s="2">
        <v>74</v>
      </c>
      <c r="F1175" s="2">
        <v>16</v>
      </c>
      <c r="G1175" s="19">
        <v>0.22</v>
      </c>
      <c r="H1175" s="19">
        <v>0.27</v>
      </c>
      <c r="I1175" s="7">
        <v>94</v>
      </c>
      <c r="J1175" s="7">
        <v>29</v>
      </c>
      <c r="K1175" s="16">
        <f>IF(OR(ISBLANK(I1175),ISBLANK(J1175)),"",(J1175/I1175))</f>
        <v>0.30851063829787234</v>
      </c>
      <c r="L1175" s="17" t="str">
        <f>IF(K1175="","",IF(K1175&gt;=H1175,"Yes","No"))</f>
        <v>Yes</v>
      </c>
      <c r="M1175" s="18">
        <f>IF(OR(ISBLANK(I1175),ISBLANK(J1175)),"",IF(L1175="No", "TJ status removed",IF(K1175&gt;0.34, K1175 *1.15, K1175+0.05)))</f>
        <v>0.35851063829787233</v>
      </c>
      <c r="N1175" s="11">
        <v>1.54</v>
      </c>
      <c r="O1175" s="11">
        <v>108.91</v>
      </c>
      <c r="P1175" s="11">
        <v>3.59</v>
      </c>
      <c r="Q1175" s="11">
        <v>757.59</v>
      </c>
      <c r="R1175" s="2"/>
    </row>
    <row r="1176" spans="1:18" ht="15.75" customHeight="1">
      <c r="A1176" s="2">
        <v>11001</v>
      </c>
      <c r="B1176" s="27" t="s">
        <v>1197</v>
      </c>
      <c r="C1176" s="12" t="s">
        <v>2350</v>
      </c>
      <c r="D1176" s="13" t="s">
        <v>2351</v>
      </c>
      <c r="E1176" s="2">
        <v>31</v>
      </c>
      <c r="F1176" s="2">
        <v>10</v>
      </c>
      <c r="G1176" s="19">
        <v>0.32</v>
      </c>
      <c r="H1176" s="19">
        <v>0.39</v>
      </c>
      <c r="I1176" s="7">
        <v>43</v>
      </c>
      <c r="J1176" s="7">
        <v>11</v>
      </c>
      <c r="K1176" s="16">
        <f>IF(OR(ISBLANK(I1176),ISBLANK(J1176)),"",(J1176/I1176))</f>
        <v>0.2558139534883721</v>
      </c>
      <c r="L1176" s="17" t="str">
        <f>IF(K1176="","",IF(K1176&gt;=H1176,"Yes","No"))</f>
        <v>No</v>
      </c>
      <c r="M1176" s="18" t="str">
        <f>IF(OR(ISBLANK(I1176),ISBLANK(J1176)),"",IF(L1176="No", "TJ status removed",IF(K1176&gt;0.34, K1176 *1.15, K1176+0.05)))</f>
        <v>TJ status removed</v>
      </c>
      <c r="N1176" s="11">
        <v>395.03</v>
      </c>
      <c r="O1176" s="11">
        <v>272.91000000000003</v>
      </c>
      <c r="P1176" s="11">
        <v>18.27</v>
      </c>
      <c r="Q1176" s="11">
        <v>1356.27</v>
      </c>
      <c r="R1176" s="2"/>
    </row>
    <row r="1177" spans="1:18" ht="15.75" customHeight="1">
      <c r="A1177" s="2">
        <v>42976</v>
      </c>
      <c r="B1177" s="27" t="s">
        <v>1197</v>
      </c>
      <c r="C1177" s="12" t="s">
        <v>2352</v>
      </c>
      <c r="D1177" s="13" t="s">
        <v>2353</v>
      </c>
      <c r="E1177" s="2">
        <v>346</v>
      </c>
      <c r="F1177" s="2">
        <v>15</v>
      </c>
      <c r="G1177" s="19">
        <v>0.04</v>
      </c>
      <c r="H1177" s="19">
        <v>0.12</v>
      </c>
      <c r="I1177" s="7">
        <v>317</v>
      </c>
      <c r="J1177" s="7">
        <v>16</v>
      </c>
      <c r="K1177" s="16">
        <f>IF(OR(ISBLANK(I1177),ISBLANK(J1177)),"",(J1177/I1177))</f>
        <v>5.0473186119873815E-2</v>
      </c>
      <c r="L1177" s="17" t="str">
        <f>IF(K1177="","",IF(K1177&gt;=H1177,"Yes","No"))</f>
        <v>No</v>
      </c>
      <c r="M1177" s="18" t="str">
        <f>IF(OR(ISBLANK(I1177),ISBLANK(J1177)),"",IF(L1177="No", "TJ status removed",IF(K1177&gt;0.34, K1177 *1.15, K1177+0.05)))</f>
        <v>TJ status removed</v>
      </c>
      <c r="N1177" s="11">
        <v>12.3</v>
      </c>
      <c r="O1177" s="11">
        <v>170.8</v>
      </c>
      <c r="P1177" s="11">
        <v>29.63</v>
      </c>
      <c r="Q1177" s="11">
        <v>908.12</v>
      </c>
      <c r="R1177" s="2"/>
    </row>
    <row r="1178" spans="1:18" ht="15.75" customHeight="1">
      <c r="A1178" s="2">
        <v>11842</v>
      </c>
      <c r="B1178" s="27" t="s">
        <v>1197</v>
      </c>
      <c r="C1178" s="12" t="s">
        <v>2354</v>
      </c>
      <c r="D1178" s="13" t="s">
        <v>2355</v>
      </c>
      <c r="E1178" s="2">
        <v>171</v>
      </c>
      <c r="F1178" s="2">
        <v>69</v>
      </c>
      <c r="G1178" s="19">
        <v>0.4</v>
      </c>
      <c r="H1178" s="19">
        <v>0.46</v>
      </c>
      <c r="I1178" s="7">
        <v>176</v>
      </c>
      <c r="J1178" s="7">
        <v>75</v>
      </c>
      <c r="K1178" s="16">
        <f>IF(OR(ISBLANK(I1178),ISBLANK(J1178)),"",(J1178/I1178))</f>
        <v>0.42613636363636365</v>
      </c>
      <c r="L1178" s="17" t="str">
        <f>IF(K1178="","",IF(K1178&gt;=H1178,"Yes","No"))</f>
        <v>No</v>
      </c>
      <c r="M1178" s="18" t="str">
        <f>IF(OR(ISBLANK(I1178),ISBLANK(J1178)),"",IF(L1178="No", "TJ status removed",IF(K1178&gt;0.34, K1178 *1.15, K1178+0.05)))</f>
        <v>TJ status removed</v>
      </c>
      <c r="N1178" s="11">
        <v>31.29</v>
      </c>
      <c r="O1178" s="11">
        <v>1065.57</v>
      </c>
      <c r="P1178" s="11">
        <v>29.64</v>
      </c>
      <c r="Q1178" s="11">
        <v>3526.24</v>
      </c>
      <c r="R1178" s="2"/>
    </row>
    <row r="1179" spans="1:18" ht="15.75" customHeight="1">
      <c r="A1179" s="2">
        <v>10922</v>
      </c>
      <c r="B1179" s="27" t="s">
        <v>1197</v>
      </c>
      <c r="C1179" s="12" t="s">
        <v>2356</v>
      </c>
      <c r="D1179" s="13" t="s">
        <v>2357</v>
      </c>
      <c r="E1179" s="14">
        <v>15</v>
      </c>
      <c r="F1179" s="14">
        <v>10</v>
      </c>
      <c r="G1179" s="15">
        <v>0.67</v>
      </c>
      <c r="H1179" s="15">
        <v>0.77</v>
      </c>
      <c r="I1179" s="7">
        <v>45</v>
      </c>
      <c r="J1179" s="7">
        <v>21</v>
      </c>
      <c r="K1179" s="16">
        <f>IF(OR(ISBLANK(I1179),ISBLANK(J1179)),"",(J1179/I1179))</f>
        <v>0.46666666666666667</v>
      </c>
      <c r="L1179" s="17" t="str">
        <f>IF(K1179="","",IF(K1179&gt;=H1179,"Yes","No"))</f>
        <v>No</v>
      </c>
      <c r="M1179" s="18" t="str">
        <f>IF(OR(ISBLANK(I1179),ISBLANK(J1179)),"",IF(L1179="No", "TJ status removed",IF(K1179&gt;0.34, K1179 *1.15, K1179+0.05)))</f>
        <v>TJ status removed</v>
      </c>
      <c r="N1179" s="11">
        <v>10.75</v>
      </c>
      <c r="O1179" s="11">
        <v>201.83</v>
      </c>
      <c r="P1179" s="11">
        <v>11.67</v>
      </c>
      <c r="Q1179" s="11">
        <v>1181.57</v>
      </c>
      <c r="R1179" s="2"/>
    </row>
    <row r="1180" spans="1:18" ht="15.75" customHeight="1">
      <c r="A1180" s="2">
        <v>24</v>
      </c>
      <c r="B1180" s="27" t="s">
        <v>1197</v>
      </c>
      <c r="C1180" s="12" t="s">
        <v>2358</v>
      </c>
      <c r="D1180" s="13" t="s">
        <v>2359</v>
      </c>
      <c r="E1180" s="2">
        <v>25</v>
      </c>
      <c r="F1180" s="2">
        <v>6</v>
      </c>
      <c r="G1180" s="19">
        <v>0.24</v>
      </c>
      <c r="H1180" s="19">
        <v>0.28999999999999998</v>
      </c>
      <c r="I1180" s="7">
        <v>35</v>
      </c>
      <c r="J1180" s="7">
        <v>16</v>
      </c>
      <c r="K1180" s="16">
        <f>IF(OR(ISBLANK(I1180),ISBLANK(J1180)),"",(J1180/I1180))</f>
        <v>0.45714285714285713</v>
      </c>
      <c r="L1180" s="17" t="str">
        <f>IF(K1180="","",IF(K1180&gt;=H1180,"Yes","No"))</f>
        <v>Yes</v>
      </c>
      <c r="M1180" s="18">
        <f>IF(OR(ISBLANK(I1180),ISBLANK(J1180)),"",IF(L1180="No", "TJ status removed",IF(K1180&gt;0.34, K1180 *1.15, K1180+0.05)))</f>
        <v>0.52571428571428569</v>
      </c>
      <c r="N1180" s="11">
        <v>0</v>
      </c>
      <c r="O1180" s="11">
        <v>1171.58</v>
      </c>
      <c r="P1180" s="11">
        <v>0</v>
      </c>
      <c r="Q1180" s="11">
        <v>1514.25</v>
      </c>
      <c r="R1180" s="2"/>
    </row>
    <row r="1181" spans="1:18" ht="15.75" customHeight="1">
      <c r="A1181" s="2">
        <v>10008</v>
      </c>
      <c r="B1181" s="27" t="s">
        <v>1197</v>
      </c>
      <c r="C1181" s="12" t="s">
        <v>2360</v>
      </c>
      <c r="D1181" s="13" t="s">
        <v>2361</v>
      </c>
      <c r="E1181" s="2">
        <v>37</v>
      </c>
      <c r="F1181" s="2">
        <v>2</v>
      </c>
      <c r="G1181" s="19">
        <v>0.05</v>
      </c>
      <c r="H1181" s="19">
        <v>0.14000000000000001</v>
      </c>
      <c r="I1181" s="7">
        <v>34</v>
      </c>
      <c r="J1181" s="7">
        <v>7</v>
      </c>
      <c r="K1181" s="16">
        <f>IF(OR(ISBLANK(I1181),ISBLANK(J1181)),"",(J1181/I1181))</f>
        <v>0.20588235294117646</v>
      </c>
      <c r="L1181" s="17" t="str">
        <f>IF(K1181="","",IF(K1181&gt;=H1181,"Yes","No"))</f>
        <v>Yes</v>
      </c>
      <c r="M1181" s="18">
        <f>IF(OR(ISBLANK(I1181),ISBLANK(J1181)),"",IF(L1181="No", "TJ status removed",IF(K1181&gt;0.34, K1181 *1.15, K1181+0.05)))</f>
        <v>0.25588235294117645</v>
      </c>
      <c r="N1181" s="11">
        <v>0</v>
      </c>
      <c r="O1181" s="11">
        <v>1235.74</v>
      </c>
      <c r="P1181" s="11">
        <v>0</v>
      </c>
      <c r="Q1181" s="11">
        <v>1920.43</v>
      </c>
      <c r="R1181" s="2"/>
    </row>
    <row r="1182" spans="1:18" ht="15.75" customHeight="1">
      <c r="A1182" s="2">
        <v>11240</v>
      </c>
      <c r="B1182" s="27" t="s">
        <v>1197</v>
      </c>
      <c r="C1182" s="20" t="s">
        <v>2362</v>
      </c>
      <c r="D1182" s="13" t="s">
        <v>2363</v>
      </c>
      <c r="E1182" s="2">
        <v>77</v>
      </c>
      <c r="F1182" s="2">
        <v>24</v>
      </c>
      <c r="G1182" s="19">
        <v>0.31</v>
      </c>
      <c r="H1182" s="19">
        <v>0.43</v>
      </c>
      <c r="I1182" s="7">
        <v>39</v>
      </c>
      <c r="J1182" s="7">
        <v>17</v>
      </c>
      <c r="K1182" s="16">
        <f>IF(OR(ISBLANK(I1182),ISBLANK(J1182)),"",(J1182/I1182))</f>
        <v>0.4358974358974359</v>
      </c>
      <c r="L1182" s="17" t="str">
        <f>IF(K1182="","",IF(K1182&gt;=H1182,"Yes","No"))</f>
        <v>Yes</v>
      </c>
      <c r="M1182" s="18">
        <f>IF(OR(ISBLANK(I1182),ISBLANK(J1182)),"",IF(L1182="No", "TJ status removed",IF(K1182&gt;0.34, K1182 *1.15, K1182+0.05)))</f>
        <v>0.50128205128205128</v>
      </c>
      <c r="N1182" s="11">
        <v>4.55</v>
      </c>
      <c r="O1182" s="11">
        <v>147.13999999999999</v>
      </c>
      <c r="P1182" s="11">
        <v>6.29</v>
      </c>
      <c r="Q1182" s="11">
        <v>1414.88</v>
      </c>
      <c r="R1182" s="2"/>
    </row>
    <row r="1183" spans="1:18" ht="15.75" customHeight="1">
      <c r="A1183" s="2">
        <v>10942</v>
      </c>
      <c r="B1183" s="27" t="s">
        <v>1197</v>
      </c>
      <c r="C1183" s="12" t="s">
        <v>2364</v>
      </c>
      <c r="D1183" s="13" t="s">
        <v>2365</v>
      </c>
      <c r="E1183" s="2">
        <v>23</v>
      </c>
      <c r="F1183" s="2">
        <v>7</v>
      </c>
      <c r="G1183" s="19">
        <v>0.3</v>
      </c>
      <c r="H1183" s="19">
        <v>0.35</v>
      </c>
      <c r="I1183" s="7">
        <v>22</v>
      </c>
      <c r="J1183" s="7">
        <v>5</v>
      </c>
      <c r="K1183" s="16">
        <f>IF(OR(ISBLANK(I1183),ISBLANK(J1183)),"",(J1183/I1183))</f>
        <v>0.22727272727272727</v>
      </c>
      <c r="L1183" s="17" t="str">
        <f>IF(K1183="","",IF(K1183&gt;=H1183,"Yes","No"))</f>
        <v>No</v>
      </c>
      <c r="M1183" s="18" t="str">
        <f>IF(OR(ISBLANK(I1183),ISBLANK(J1183)),"",IF(L1183="No", "TJ status removed",IF(K1183&gt;0.34, K1183 *1.15, K1183+0.05)))</f>
        <v>TJ status removed</v>
      </c>
      <c r="N1183" s="11">
        <v>0</v>
      </c>
      <c r="O1183" s="11">
        <v>1402.29</v>
      </c>
      <c r="P1183" s="11">
        <v>0</v>
      </c>
      <c r="Q1183" s="11">
        <v>1686.6</v>
      </c>
      <c r="R1183" s="2"/>
    </row>
    <row r="1184" spans="1:18" ht="15.75" customHeight="1">
      <c r="A1184" s="2">
        <v>11423</v>
      </c>
      <c r="B1184" s="27" t="s">
        <v>1197</v>
      </c>
      <c r="C1184" s="12" t="s">
        <v>2366</v>
      </c>
      <c r="D1184" s="13" t="s">
        <v>2367</v>
      </c>
      <c r="E1184" s="2">
        <v>22</v>
      </c>
      <c r="F1184" s="2">
        <v>3</v>
      </c>
      <c r="G1184" s="19">
        <v>0.14000000000000001</v>
      </c>
      <c r="H1184" s="19">
        <v>0.19</v>
      </c>
      <c r="I1184" s="7">
        <v>38</v>
      </c>
      <c r="J1184" s="7">
        <v>0</v>
      </c>
      <c r="K1184" s="16">
        <f>IF(OR(ISBLANK(I1184),ISBLANK(J1184)),"",(J1184/I1184))</f>
        <v>0</v>
      </c>
      <c r="L1184" s="17" t="str">
        <f>IF(K1184="","",IF(K1184&gt;=H1184,"Yes","No"))</f>
        <v>No</v>
      </c>
      <c r="M1184" s="18" t="str">
        <f>IF(OR(ISBLANK(I1184),ISBLANK(J1184)),"",IF(L1184="No", "TJ status removed",IF(K1184&gt;0.34, K1184 *1.15, K1184+0.05)))</f>
        <v>TJ status removed</v>
      </c>
      <c r="N1184" s="11">
        <v>5.5</v>
      </c>
      <c r="O1184" s="11">
        <v>405.63</v>
      </c>
      <c r="P1184" s="11">
        <v>0</v>
      </c>
      <c r="Q1184" s="11">
        <v>0</v>
      </c>
      <c r="R1184" s="2"/>
    </row>
    <row r="1185" spans="1:18" ht="15.75" customHeight="1">
      <c r="A1185" s="2">
        <v>706</v>
      </c>
      <c r="B1185" s="27" t="s">
        <v>1197</v>
      </c>
      <c r="C1185" s="12" t="s">
        <v>2368</v>
      </c>
      <c r="D1185" s="13" t="s">
        <v>2369</v>
      </c>
      <c r="E1185" s="2">
        <v>37</v>
      </c>
      <c r="F1185" s="2">
        <v>7</v>
      </c>
      <c r="G1185" s="19">
        <v>0.19</v>
      </c>
      <c r="H1185" s="19">
        <v>0.33</v>
      </c>
      <c r="I1185" s="7">
        <v>39</v>
      </c>
      <c r="J1185" s="7">
        <v>7</v>
      </c>
      <c r="K1185" s="16">
        <f>IF(OR(ISBLANK(I1185),ISBLANK(J1185)),"",(J1185/I1185))</f>
        <v>0.17948717948717949</v>
      </c>
      <c r="L1185" s="17" t="str">
        <f>IF(K1185="","",IF(K1185&gt;=H1185,"Yes","No"))</f>
        <v>No</v>
      </c>
      <c r="M1185" s="18" t="str">
        <f>IF(OR(ISBLANK(I1185),ISBLANK(J1185)),"",IF(L1185="No", "TJ status removed",IF(K1185&gt;0.34, K1185 *1.15, K1185+0.05)))</f>
        <v>TJ status removed</v>
      </c>
      <c r="N1185" s="11">
        <v>31.84</v>
      </c>
      <c r="O1185" s="11">
        <v>599.94000000000005</v>
      </c>
      <c r="P1185" s="11">
        <v>45.71</v>
      </c>
      <c r="Q1185" s="11">
        <v>1484.43</v>
      </c>
      <c r="R1185" s="2"/>
    </row>
    <row r="1186" spans="1:18" ht="15.75" customHeight="1">
      <c r="A1186" s="2">
        <v>12105</v>
      </c>
      <c r="B1186" s="27" t="s">
        <v>1197</v>
      </c>
      <c r="C1186" s="12" t="s">
        <v>2370</v>
      </c>
      <c r="D1186" s="13" t="s">
        <v>2371</v>
      </c>
      <c r="E1186" s="2">
        <v>13</v>
      </c>
      <c r="F1186" s="2">
        <v>1</v>
      </c>
      <c r="G1186" s="19">
        <v>0.08</v>
      </c>
      <c r="H1186" s="19">
        <v>0.13</v>
      </c>
      <c r="I1186" s="7">
        <v>15</v>
      </c>
      <c r="J1186" s="7">
        <v>3</v>
      </c>
      <c r="K1186" s="16">
        <f>IF(OR(ISBLANK(I1186),ISBLANK(J1186)),"",(J1186/I1186))</f>
        <v>0.2</v>
      </c>
      <c r="L1186" s="17" t="str">
        <f>IF(K1186="","",IF(K1186&gt;=H1186,"Yes","No"))</f>
        <v>Yes</v>
      </c>
      <c r="M1186" s="18">
        <f>IF(OR(ISBLANK(I1186),ISBLANK(J1186)),"",IF(L1186="No", "TJ status removed",IF(K1186&gt;0.34, K1186 *1.15, K1186+0.05)))</f>
        <v>0.25</v>
      </c>
      <c r="N1186" s="11">
        <v>25.58</v>
      </c>
      <c r="O1186" s="11">
        <v>194.17</v>
      </c>
      <c r="P1186" s="11">
        <v>5.67</v>
      </c>
      <c r="Q1186" s="11">
        <v>906.33</v>
      </c>
      <c r="R1186" s="2"/>
    </row>
    <row r="1187" spans="1:18" ht="15.75" customHeight="1">
      <c r="A1187" s="2">
        <v>438</v>
      </c>
      <c r="B1187" s="27" t="s">
        <v>1197</v>
      </c>
      <c r="C1187" s="12" t="s">
        <v>2372</v>
      </c>
      <c r="D1187" s="13" t="s">
        <v>2373</v>
      </c>
      <c r="E1187" s="2">
        <v>151</v>
      </c>
      <c r="F1187" s="2">
        <v>36</v>
      </c>
      <c r="G1187" s="19">
        <v>0.24</v>
      </c>
      <c r="H1187" s="19">
        <v>0.31</v>
      </c>
      <c r="I1187" s="7">
        <v>156</v>
      </c>
      <c r="J1187" s="7">
        <v>31</v>
      </c>
      <c r="K1187" s="16">
        <f>IF(OR(ISBLANK(I1187),ISBLANK(J1187)),"",(J1187/I1187))</f>
        <v>0.19871794871794871</v>
      </c>
      <c r="L1187" s="17" t="str">
        <f>IF(K1187="","",IF(K1187&gt;=H1187,"Yes","No"))</f>
        <v>No</v>
      </c>
      <c r="M1187" s="18" t="str">
        <f>IF(OR(ISBLANK(I1187),ISBLANK(J1187)),"",IF(L1187="No", "TJ status removed",IF(K1187&gt;0.34, K1187 *1.15, K1187+0.05)))</f>
        <v>TJ status removed</v>
      </c>
      <c r="N1187" s="11">
        <v>28.89</v>
      </c>
      <c r="O1187" s="11">
        <v>498.44</v>
      </c>
      <c r="P1187" s="11">
        <v>13.77</v>
      </c>
      <c r="Q1187" s="11">
        <v>4471.32</v>
      </c>
      <c r="R1187" s="2"/>
    </row>
    <row r="1188" spans="1:18" ht="15.75" customHeight="1">
      <c r="A1188" s="2">
        <v>10935</v>
      </c>
      <c r="B1188" s="27" t="s">
        <v>1197</v>
      </c>
      <c r="C1188" s="12" t="s">
        <v>2374</v>
      </c>
      <c r="D1188" s="13" t="s">
        <v>2375</v>
      </c>
      <c r="E1188" s="2">
        <v>390</v>
      </c>
      <c r="F1188" s="2">
        <v>109</v>
      </c>
      <c r="G1188" s="19">
        <v>0.28000000000000003</v>
      </c>
      <c r="H1188" s="19">
        <v>0.33</v>
      </c>
      <c r="I1188" s="7">
        <v>344</v>
      </c>
      <c r="J1188" s="7">
        <v>100</v>
      </c>
      <c r="K1188" s="16">
        <f>IF(OR(ISBLANK(I1188),ISBLANK(J1188)),"",(J1188/I1188))</f>
        <v>0.29069767441860467</v>
      </c>
      <c r="L1188" s="17" t="str">
        <f>IF(K1188="","",IF(K1188&gt;=H1188,"Yes","No"))</f>
        <v>No</v>
      </c>
      <c r="M1188" s="18" t="str">
        <f>IF(OR(ISBLANK(I1188),ISBLANK(J1188)),"",IF(L1188="No", "TJ status removed",IF(K1188&gt;0.34, K1188 *1.15, K1188+0.05)))</f>
        <v>TJ status removed</v>
      </c>
      <c r="N1188" s="11">
        <v>14.57</v>
      </c>
      <c r="O1188" s="11">
        <v>290.12</v>
      </c>
      <c r="P1188" s="11">
        <v>12.28</v>
      </c>
      <c r="Q1188" s="11">
        <v>989.14</v>
      </c>
      <c r="R1188" s="43" t="s">
        <v>2376</v>
      </c>
    </row>
    <row r="1189" spans="1:18" ht="15.75" customHeight="1">
      <c r="A1189" s="2">
        <v>10258</v>
      </c>
      <c r="B1189" s="27" t="s">
        <v>1197</v>
      </c>
      <c r="C1189" s="12" t="s">
        <v>2377</v>
      </c>
      <c r="D1189" s="13" t="s">
        <v>2378</v>
      </c>
      <c r="E1189" s="2">
        <v>52</v>
      </c>
      <c r="F1189" s="2">
        <v>3</v>
      </c>
      <c r="G1189" s="19">
        <v>0.06</v>
      </c>
      <c r="H1189" s="19">
        <v>0.21</v>
      </c>
      <c r="I1189" s="7">
        <v>55</v>
      </c>
      <c r="J1189" s="7">
        <v>2</v>
      </c>
      <c r="K1189" s="16">
        <f>IF(OR(ISBLANK(I1189),ISBLANK(J1189)),"",(J1189/I1189))</f>
        <v>3.6363636363636362E-2</v>
      </c>
      <c r="L1189" s="17" t="str">
        <f>IF(K1189="","",IF(K1189&gt;=H1189,"Yes","No"))</f>
        <v>No</v>
      </c>
      <c r="M1189" s="18" t="str">
        <f>IF(OR(ISBLANK(I1189),ISBLANK(J1189)),"",IF(L1189="No", "TJ status removed",IF(K1189&gt;0.34, K1189 *1.15, K1189+0.05)))</f>
        <v>TJ status removed</v>
      </c>
      <c r="N1189" s="11">
        <v>53.43</v>
      </c>
      <c r="O1189" s="11">
        <v>287.38</v>
      </c>
      <c r="P1189" s="11">
        <v>53.5</v>
      </c>
      <c r="Q1189" s="11">
        <v>1138.5</v>
      </c>
      <c r="R1189" s="2"/>
    </row>
    <row r="1190" spans="1:18" ht="15.75" customHeight="1">
      <c r="A1190" s="2">
        <v>40201</v>
      </c>
      <c r="B1190" s="27" t="s">
        <v>1197</v>
      </c>
      <c r="C1190" s="12" t="s">
        <v>2379</v>
      </c>
      <c r="D1190" s="13" t="s">
        <v>2380</v>
      </c>
      <c r="E1190" s="2">
        <v>116</v>
      </c>
      <c r="F1190" s="2">
        <v>22</v>
      </c>
      <c r="G1190" s="19">
        <v>0.19</v>
      </c>
      <c r="H1190" s="19">
        <v>0.32</v>
      </c>
      <c r="I1190" s="7">
        <v>96</v>
      </c>
      <c r="J1190" s="7">
        <v>21</v>
      </c>
      <c r="K1190" s="16">
        <f>IF(OR(ISBLANK(I1190),ISBLANK(J1190)),"",(J1190/I1190))</f>
        <v>0.21875</v>
      </c>
      <c r="L1190" s="17" t="str">
        <f>IF(K1190="","",IF(K1190&gt;=H1190,"Yes","No"))</f>
        <v>No</v>
      </c>
      <c r="M1190" s="18" t="str">
        <f>IF(OR(ISBLANK(I1190),ISBLANK(J1190)),"",IF(L1190="No", "TJ status removed",IF(K1190&gt;0.34, K1190 *1.15, K1190+0.05)))</f>
        <v>TJ status removed</v>
      </c>
      <c r="N1190" s="11">
        <v>14.09</v>
      </c>
      <c r="O1190" s="11">
        <v>361.47</v>
      </c>
      <c r="P1190" s="11">
        <v>15.71</v>
      </c>
      <c r="Q1190" s="11">
        <v>1418.76</v>
      </c>
      <c r="R1190" s="2"/>
    </row>
    <row r="1191" spans="1:18" ht="15.75" customHeight="1">
      <c r="A1191" s="2">
        <v>42399</v>
      </c>
      <c r="B1191" s="27" t="s">
        <v>1197</v>
      </c>
      <c r="C1191" s="20" t="s">
        <v>2381</v>
      </c>
      <c r="D1191" s="13" t="s">
        <v>2382</v>
      </c>
      <c r="E1191" s="2">
        <v>5</v>
      </c>
      <c r="F1191" s="2">
        <v>0</v>
      </c>
      <c r="G1191" s="19">
        <v>0</v>
      </c>
      <c r="H1191" s="19">
        <v>0.21</v>
      </c>
      <c r="I1191" s="7">
        <v>8</v>
      </c>
      <c r="J1191" s="7">
        <v>0</v>
      </c>
      <c r="K1191" s="16">
        <f>IF(OR(ISBLANK(I1191),ISBLANK(J1191)),"",(J1191/I1191))</f>
        <v>0</v>
      </c>
      <c r="L1191" s="17" t="str">
        <f>IF(K1191="","",IF(K1191&gt;=H1191,"Yes","No"))</f>
        <v>No</v>
      </c>
      <c r="M1191" s="18" t="str">
        <f>IF(OR(ISBLANK(I1191),ISBLANK(J1191)),"",IF(L1191="No", "TJ status removed",IF(K1191&gt;0.34, K1191 *1.15, K1191+0.05)))</f>
        <v>TJ status removed</v>
      </c>
      <c r="N1191" s="11">
        <v>0</v>
      </c>
      <c r="O1191" s="11">
        <v>360</v>
      </c>
      <c r="P1191" s="11">
        <v>0</v>
      </c>
      <c r="Q1191" s="11">
        <v>0</v>
      </c>
      <c r="R1191" s="2"/>
    </row>
    <row r="1192" spans="1:18" ht="15.75" customHeight="1">
      <c r="A1192" s="2">
        <v>601</v>
      </c>
      <c r="B1192" s="27" t="s">
        <v>1197</v>
      </c>
      <c r="C1192" s="12" t="s">
        <v>2383</v>
      </c>
      <c r="D1192" s="13" t="s">
        <v>2384</v>
      </c>
      <c r="E1192" s="2">
        <v>161</v>
      </c>
      <c r="F1192" s="2">
        <v>22</v>
      </c>
      <c r="G1192" s="19">
        <v>0.14000000000000001</v>
      </c>
      <c r="H1192" s="19">
        <v>0.2</v>
      </c>
      <c r="I1192" s="7">
        <v>174</v>
      </c>
      <c r="J1192" s="7">
        <v>12</v>
      </c>
      <c r="K1192" s="16">
        <f>IF(OR(ISBLANK(I1192),ISBLANK(J1192)),"",(J1192/I1192))</f>
        <v>6.8965517241379309E-2</v>
      </c>
      <c r="L1192" s="17" t="str">
        <f>IF(K1192="","",IF(K1192&gt;=H1192,"Yes","No"))</f>
        <v>No</v>
      </c>
      <c r="M1192" s="18" t="str">
        <f>IF(OR(ISBLANK(I1192),ISBLANK(J1192)),"",IF(L1192="No", "TJ status removed",IF(K1192&gt;0.34, K1192 *1.15, K1192+0.05)))</f>
        <v>TJ status removed</v>
      </c>
      <c r="N1192" s="11">
        <v>4.88</v>
      </c>
      <c r="O1192" s="11">
        <v>134.35</v>
      </c>
      <c r="P1192" s="11">
        <v>2.5</v>
      </c>
      <c r="Q1192" s="11">
        <v>838.17</v>
      </c>
      <c r="R1192" s="2"/>
    </row>
    <row r="1193" spans="1:18" ht="15.75" customHeight="1">
      <c r="A1193" s="2">
        <v>11831</v>
      </c>
      <c r="B1193" s="27" t="s">
        <v>1197</v>
      </c>
      <c r="C1193" s="12" t="s">
        <v>2385</v>
      </c>
      <c r="D1193" s="13" t="s">
        <v>2386</v>
      </c>
      <c r="E1193" s="2">
        <v>50</v>
      </c>
      <c r="F1193" s="2">
        <v>13</v>
      </c>
      <c r="G1193" s="19">
        <v>0.26</v>
      </c>
      <c r="H1193" s="19">
        <v>0.31</v>
      </c>
      <c r="I1193" s="7">
        <v>36</v>
      </c>
      <c r="J1193" s="7">
        <v>7</v>
      </c>
      <c r="K1193" s="16">
        <f>IF(OR(ISBLANK(I1193),ISBLANK(J1193)),"",(J1193/I1193))</f>
        <v>0.19444444444444445</v>
      </c>
      <c r="L1193" s="17" t="str">
        <f>IF(K1193="","",IF(K1193&gt;=H1193,"Yes","No"))</f>
        <v>No</v>
      </c>
      <c r="M1193" s="18" t="str">
        <f>IF(OR(ISBLANK(I1193),ISBLANK(J1193)),"",IF(L1193="No", "TJ status removed",IF(K1193&gt;0.34, K1193 *1.15, K1193+0.05)))</f>
        <v>TJ status removed</v>
      </c>
      <c r="N1193" s="11">
        <v>28.21</v>
      </c>
      <c r="O1193" s="11">
        <v>446.93</v>
      </c>
      <c r="P1193" s="11">
        <v>8.57</v>
      </c>
      <c r="Q1193" s="11">
        <v>1728</v>
      </c>
      <c r="R1193" s="2"/>
    </row>
    <row r="1194" spans="1:18" ht="15.75" customHeight="1">
      <c r="A1194" s="2">
        <v>10804</v>
      </c>
      <c r="B1194" s="27" t="s">
        <v>1197</v>
      </c>
      <c r="C1194" s="12" t="s">
        <v>2387</v>
      </c>
      <c r="D1194" s="13" t="s">
        <v>2388</v>
      </c>
      <c r="E1194" s="2">
        <v>130</v>
      </c>
      <c r="F1194" s="2">
        <v>13</v>
      </c>
      <c r="G1194" s="19">
        <v>0.1</v>
      </c>
      <c r="H1194" s="19">
        <v>0.2</v>
      </c>
      <c r="I1194" s="7">
        <v>98</v>
      </c>
      <c r="J1194" s="7">
        <v>11</v>
      </c>
      <c r="K1194" s="16">
        <f>IF(OR(ISBLANK(I1194),ISBLANK(J1194)),"",(J1194/I1194))</f>
        <v>0.11224489795918367</v>
      </c>
      <c r="L1194" s="17" t="str">
        <f>IF(K1194="","",IF(K1194&gt;=H1194,"Yes","No"))</f>
        <v>No</v>
      </c>
      <c r="M1194" s="18" t="str">
        <f>IF(OR(ISBLANK(I1194),ISBLANK(J1194)),"",IF(L1194="No", "TJ status removed",IF(K1194&gt;0.34, K1194 *1.15, K1194+0.05)))</f>
        <v>TJ status removed</v>
      </c>
      <c r="N1194" s="11">
        <v>42.46</v>
      </c>
      <c r="O1194" s="11">
        <v>692.52</v>
      </c>
      <c r="P1194" s="11">
        <v>34.82</v>
      </c>
      <c r="Q1194" s="11">
        <v>2193.64</v>
      </c>
      <c r="R1194" s="2"/>
    </row>
    <row r="1195" spans="1:18" ht="15.75" customHeight="1">
      <c r="A1195" s="2">
        <v>10792</v>
      </c>
      <c r="B1195" s="27" t="s">
        <v>1197</v>
      </c>
      <c r="C1195" s="12" t="s">
        <v>2389</v>
      </c>
      <c r="D1195" s="13" t="s">
        <v>2390</v>
      </c>
      <c r="E1195" s="2">
        <v>78</v>
      </c>
      <c r="F1195" s="2">
        <v>24</v>
      </c>
      <c r="G1195" s="19">
        <v>0.31</v>
      </c>
      <c r="H1195" s="19">
        <v>0.36</v>
      </c>
      <c r="I1195" s="7">
        <v>68</v>
      </c>
      <c r="J1195" s="7">
        <v>9</v>
      </c>
      <c r="K1195" s="16">
        <f>IF(OR(ISBLANK(I1195),ISBLANK(J1195)),"",(J1195/I1195))</f>
        <v>0.13235294117647059</v>
      </c>
      <c r="L1195" s="17" t="str">
        <f>IF(K1195="","",IF(K1195&gt;=H1195,"Yes","No"))</f>
        <v>No</v>
      </c>
      <c r="M1195" s="18" t="str">
        <f>IF(OR(ISBLANK(I1195),ISBLANK(J1195)),"",IF(L1195="No", "TJ status removed",IF(K1195&gt;0.34, K1195 *1.15, K1195+0.05)))</f>
        <v>TJ status removed</v>
      </c>
      <c r="N1195" s="11">
        <v>14.58</v>
      </c>
      <c r="O1195" s="11">
        <v>894.41</v>
      </c>
      <c r="P1195" s="11">
        <v>10.67</v>
      </c>
      <c r="Q1195" s="11">
        <v>1945.78</v>
      </c>
      <c r="R1195" s="2"/>
    </row>
    <row r="1196" spans="1:18" ht="15.75" customHeight="1">
      <c r="A1196" s="2">
        <v>11064</v>
      </c>
      <c r="B1196" s="27" t="s">
        <v>1197</v>
      </c>
      <c r="C1196" s="12" t="s">
        <v>2391</v>
      </c>
      <c r="D1196" s="13" t="s">
        <v>2392</v>
      </c>
      <c r="E1196" s="2">
        <v>50</v>
      </c>
      <c r="F1196" s="2">
        <v>13</v>
      </c>
      <c r="G1196" s="19">
        <v>0.26</v>
      </c>
      <c r="H1196" s="19">
        <v>0.31</v>
      </c>
      <c r="I1196" s="7">
        <v>38</v>
      </c>
      <c r="J1196" s="7">
        <v>11</v>
      </c>
      <c r="K1196" s="16">
        <f>IF(OR(ISBLANK(I1196),ISBLANK(J1196)),"",(J1196/I1196))</f>
        <v>0.28947368421052633</v>
      </c>
      <c r="L1196" s="17" t="str">
        <f>IF(K1196="","",IF(K1196&gt;=H1196,"Yes","No"))</f>
        <v>No</v>
      </c>
      <c r="M1196" s="18" t="str">
        <f>IF(OR(ISBLANK(I1196),ISBLANK(J1196)),"",IF(L1196="No", "TJ status removed",IF(K1196&gt;0.34, K1196 *1.15, K1196+0.05)))</f>
        <v>TJ status removed</v>
      </c>
      <c r="N1196" s="11">
        <v>6.26</v>
      </c>
      <c r="O1196" s="11">
        <v>620.59</v>
      </c>
      <c r="P1196" s="11">
        <v>20.45</v>
      </c>
      <c r="Q1196" s="11">
        <v>1880</v>
      </c>
      <c r="R1196" s="2"/>
    </row>
    <row r="1197" spans="1:18" ht="15.75" customHeight="1">
      <c r="A1197" s="2">
        <v>10735</v>
      </c>
      <c r="B1197" s="27" t="s">
        <v>1197</v>
      </c>
      <c r="C1197" s="12" t="s">
        <v>2393</v>
      </c>
      <c r="D1197" s="13" t="s">
        <v>2394</v>
      </c>
      <c r="E1197" s="2">
        <v>30</v>
      </c>
      <c r="F1197" s="2">
        <v>10</v>
      </c>
      <c r="G1197" s="19">
        <v>0.33</v>
      </c>
      <c r="H1197" s="19">
        <v>0.38</v>
      </c>
      <c r="I1197" s="7">
        <v>34</v>
      </c>
      <c r="J1197" s="7">
        <v>9</v>
      </c>
      <c r="K1197" s="16">
        <f>IF(OR(ISBLANK(I1197),ISBLANK(J1197)),"",(J1197/I1197))</f>
        <v>0.26470588235294118</v>
      </c>
      <c r="L1197" s="17" t="str">
        <f>IF(K1197="","",IF(K1197&gt;=H1197,"Yes","No"))</f>
        <v>No</v>
      </c>
      <c r="M1197" s="18" t="str">
        <f>IF(OR(ISBLANK(I1197),ISBLANK(J1197)),"",IF(L1197="No", "TJ status removed",IF(K1197&gt;0.34, K1197 *1.15, K1197+0.05)))</f>
        <v>TJ status removed</v>
      </c>
      <c r="N1197" s="11">
        <v>9.08</v>
      </c>
      <c r="O1197" s="11">
        <v>757.92</v>
      </c>
      <c r="P1197" s="11">
        <v>99</v>
      </c>
      <c r="Q1197" s="11">
        <v>2499</v>
      </c>
      <c r="R1197" s="2"/>
    </row>
    <row r="1198" spans="1:18" ht="15.75" customHeight="1">
      <c r="A1198" s="2">
        <v>10671</v>
      </c>
      <c r="B1198" s="27" t="s">
        <v>1197</v>
      </c>
      <c r="C1198" s="12" t="s">
        <v>2395</v>
      </c>
      <c r="D1198" s="13" t="s">
        <v>2396</v>
      </c>
      <c r="E1198" s="2">
        <v>32</v>
      </c>
      <c r="F1198" s="2">
        <v>5</v>
      </c>
      <c r="G1198" s="19">
        <v>0.16</v>
      </c>
      <c r="H1198" s="19">
        <v>0.23</v>
      </c>
      <c r="I1198" s="7">
        <v>32</v>
      </c>
      <c r="J1198" s="7">
        <v>8</v>
      </c>
      <c r="K1198" s="16">
        <f>IF(OR(ISBLANK(I1198),ISBLANK(J1198)),"",(J1198/I1198))</f>
        <v>0.25</v>
      </c>
      <c r="L1198" s="17" t="str">
        <f>IF(K1198="","",IF(K1198&gt;=H1198,"Yes","No"))</f>
        <v>Yes</v>
      </c>
      <c r="M1198" s="18">
        <f>IF(OR(ISBLANK(I1198),ISBLANK(J1198)),"",IF(L1198="No", "TJ status removed",IF(K1198&gt;0.34, K1198 *1.15, K1198+0.05)))</f>
        <v>0.3</v>
      </c>
      <c r="N1198" s="11">
        <v>19.5</v>
      </c>
      <c r="O1198" s="11">
        <v>339.17</v>
      </c>
      <c r="P1198" s="11">
        <v>19.25</v>
      </c>
      <c r="Q1198" s="11">
        <v>1694.88</v>
      </c>
      <c r="R1198" s="2"/>
    </row>
    <row r="1199" spans="1:18" ht="15.75" customHeight="1">
      <c r="A1199" s="2">
        <v>10878</v>
      </c>
      <c r="B1199" s="27" t="s">
        <v>1197</v>
      </c>
      <c r="C1199" s="12" t="s">
        <v>2397</v>
      </c>
      <c r="D1199" s="13" t="s">
        <v>2398</v>
      </c>
      <c r="E1199" s="2">
        <v>251</v>
      </c>
      <c r="F1199" s="2">
        <v>30</v>
      </c>
      <c r="G1199" s="19">
        <v>0.12</v>
      </c>
      <c r="H1199" s="19">
        <v>0.22</v>
      </c>
      <c r="I1199" s="7">
        <v>198</v>
      </c>
      <c r="J1199" s="7">
        <v>35</v>
      </c>
      <c r="K1199" s="16">
        <f>IF(OR(ISBLANK(I1199),ISBLANK(J1199)),"",(J1199/I1199))</f>
        <v>0.17676767676767677</v>
      </c>
      <c r="L1199" s="17" t="str">
        <f>IF(K1199="","",IF(K1199&gt;=H1199,"Yes","No"))</f>
        <v>No</v>
      </c>
      <c r="M1199" s="18" t="str">
        <f>IF(OR(ISBLANK(I1199),ISBLANK(J1199)),"",IF(L1199="No", "TJ status removed",IF(K1199&gt;0.34, K1199 *1.15, K1199+0.05)))</f>
        <v>TJ status removed</v>
      </c>
      <c r="N1199" s="11">
        <v>10.73</v>
      </c>
      <c r="O1199" s="11">
        <v>256.14</v>
      </c>
      <c r="P1199" s="11">
        <v>11.83</v>
      </c>
      <c r="Q1199" s="11">
        <v>1246.3699999999999</v>
      </c>
      <c r="R1199" s="2"/>
    </row>
    <row r="1200" spans="1:18" ht="15.75" customHeight="1">
      <c r="A1200" s="2">
        <v>266</v>
      </c>
      <c r="B1200" s="27" t="s">
        <v>1197</v>
      </c>
      <c r="C1200" s="12" t="s">
        <v>2399</v>
      </c>
      <c r="D1200" s="13" t="s">
        <v>2400</v>
      </c>
      <c r="E1200" s="2">
        <v>151</v>
      </c>
      <c r="F1200" s="2">
        <v>12</v>
      </c>
      <c r="G1200" s="19">
        <v>0.08</v>
      </c>
      <c r="H1200" s="19">
        <v>0.18</v>
      </c>
      <c r="I1200" s="7">
        <v>158</v>
      </c>
      <c r="J1200" s="7">
        <v>13</v>
      </c>
      <c r="K1200" s="16">
        <f>IF(OR(ISBLANK(I1200),ISBLANK(J1200)),"",(J1200/I1200))</f>
        <v>8.2278481012658222E-2</v>
      </c>
      <c r="L1200" s="17" t="str">
        <f>IF(K1200="","",IF(K1200&gt;=H1200,"Yes","No"))</f>
        <v>No</v>
      </c>
      <c r="M1200" s="18" t="str">
        <f>IF(OR(ISBLANK(I1200),ISBLANK(J1200)),"",IF(L1200="No", "TJ status removed",IF(K1200&gt;0.34, K1200 *1.15, K1200+0.05)))</f>
        <v>TJ status removed</v>
      </c>
      <c r="N1200" s="11">
        <v>21.61</v>
      </c>
      <c r="O1200" s="11">
        <v>184.5</v>
      </c>
      <c r="P1200" s="11">
        <v>16.149999999999999</v>
      </c>
      <c r="Q1200" s="11">
        <v>1077.54</v>
      </c>
      <c r="R1200" s="2"/>
    </row>
    <row r="1201" spans="1:18" ht="15.75" customHeight="1">
      <c r="A1201" s="2">
        <v>10646</v>
      </c>
      <c r="B1201" s="27" t="s">
        <v>1197</v>
      </c>
      <c r="C1201" s="12" t="s">
        <v>2401</v>
      </c>
      <c r="D1201" s="13" t="s">
        <v>2402</v>
      </c>
      <c r="E1201" s="2">
        <v>30</v>
      </c>
      <c r="F1201" s="2">
        <v>3</v>
      </c>
      <c r="G1201" s="19">
        <v>0.1</v>
      </c>
      <c r="H1201" s="19">
        <v>0.25</v>
      </c>
      <c r="I1201" s="7">
        <v>33</v>
      </c>
      <c r="J1201" s="7">
        <v>5</v>
      </c>
      <c r="K1201" s="16">
        <f>IF(OR(ISBLANK(I1201),ISBLANK(J1201)),"",(J1201/I1201))</f>
        <v>0.15151515151515152</v>
      </c>
      <c r="L1201" s="17" t="str">
        <f>IF(K1201="","",IF(K1201&gt;=H1201,"Yes","No"))</f>
        <v>No</v>
      </c>
      <c r="M1201" s="18" t="str">
        <f>IF(OR(ISBLANK(I1201),ISBLANK(J1201)),"",IF(L1201="No", "TJ status removed",IF(K1201&gt;0.34, K1201 *1.15, K1201+0.05)))</f>
        <v>TJ status removed</v>
      </c>
      <c r="N1201" s="11">
        <v>20.43</v>
      </c>
      <c r="O1201" s="11">
        <v>1232.21</v>
      </c>
      <c r="P1201" s="11">
        <v>42.2</v>
      </c>
      <c r="Q1201" s="11">
        <v>1692</v>
      </c>
      <c r="R1201" s="2"/>
    </row>
    <row r="1202" spans="1:18" ht="15.75" customHeight="1">
      <c r="A1202" s="2">
        <v>12031</v>
      </c>
      <c r="B1202" s="27" t="s">
        <v>1197</v>
      </c>
      <c r="C1202" s="12" t="s">
        <v>2403</v>
      </c>
      <c r="D1202" s="13" t="s">
        <v>2404</v>
      </c>
      <c r="E1202" s="2">
        <v>123</v>
      </c>
      <c r="F1202" s="2">
        <v>22</v>
      </c>
      <c r="G1202" s="19">
        <v>0.18</v>
      </c>
      <c r="H1202" s="19">
        <v>0.26</v>
      </c>
      <c r="I1202" s="7">
        <v>134</v>
      </c>
      <c r="J1202" s="7">
        <v>30</v>
      </c>
      <c r="K1202" s="16">
        <f>IF(OR(ISBLANK(I1202),ISBLANK(J1202)),"",(J1202/I1202))</f>
        <v>0.22388059701492538</v>
      </c>
      <c r="L1202" s="17" t="str">
        <f>IF(K1202="","",IF(K1202&gt;=H1202,"Yes","No"))</f>
        <v>No</v>
      </c>
      <c r="M1202" s="18" t="str">
        <f>IF(OR(ISBLANK(I1202),ISBLANK(J1202)),"",IF(L1202="No", "TJ status removed",IF(K1202&gt;0.34, K1202 *1.15, K1202+0.05)))</f>
        <v>TJ status removed</v>
      </c>
      <c r="N1202" s="11">
        <v>22.13</v>
      </c>
      <c r="O1202" s="11">
        <v>652.48</v>
      </c>
      <c r="P1202" s="11">
        <v>36.270000000000003</v>
      </c>
      <c r="Q1202" s="11">
        <v>1842.07</v>
      </c>
      <c r="R1202" s="2"/>
    </row>
    <row r="1203" spans="1:18" ht="15.75" customHeight="1">
      <c r="A1203" s="2">
        <v>10853</v>
      </c>
      <c r="B1203" s="27" t="s">
        <v>1197</v>
      </c>
      <c r="C1203" s="12" t="s">
        <v>2405</v>
      </c>
      <c r="D1203" s="13" t="s">
        <v>2406</v>
      </c>
      <c r="E1203" s="2">
        <v>85</v>
      </c>
      <c r="F1203" s="2">
        <v>29</v>
      </c>
      <c r="G1203" s="19">
        <v>0.34</v>
      </c>
      <c r="H1203" s="19">
        <v>0.4</v>
      </c>
      <c r="I1203" s="7">
        <v>83</v>
      </c>
      <c r="J1203" s="7">
        <v>34</v>
      </c>
      <c r="K1203" s="16">
        <f>IF(OR(ISBLANK(I1203),ISBLANK(J1203)),"",(J1203/I1203))</f>
        <v>0.40963855421686746</v>
      </c>
      <c r="L1203" s="17" t="str">
        <f>IF(K1203="","",IF(K1203&gt;=H1203,"Yes","No"))</f>
        <v>Yes</v>
      </c>
      <c r="M1203" s="18">
        <f>IF(OR(ISBLANK(I1203),ISBLANK(J1203)),"",IF(L1203="No", "TJ status removed",IF(K1203&gt;0.34, K1203 *1.15, K1203+0.05)))</f>
        <v>0.47108433734939753</v>
      </c>
      <c r="N1203" s="11">
        <v>42.84</v>
      </c>
      <c r="O1203" s="11">
        <v>732.92</v>
      </c>
      <c r="P1203" s="11">
        <v>27.82</v>
      </c>
      <c r="Q1203" s="11">
        <v>2895.68</v>
      </c>
      <c r="R1203" s="2"/>
    </row>
    <row r="1204" spans="1:18" ht="15.75" customHeight="1">
      <c r="A1204" s="2">
        <v>521</v>
      </c>
      <c r="B1204" s="27" t="s">
        <v>1197</v>
      </c>
      <c r="C1204" s="12" t="s">
        <v>2407</v>
      </c>
      <c r="D1204" s="13" t="s">
        <v>2408</v>
      </c>
      <c r="E1204" s="2">
        <v>123</v>
      </c>
      <c r="F1204" s="2">
        <v>32</v>
      </c>
      <c r="G1204" s="19">
        <v>0.26</v>
      </c>
      <c r="H1204" s="19">
        <v>0.31</v>
      </c>
      <c r="I1204" s="7">
        <v>116</v>
      </c>
      <c r="J1204" s="7">
        <v>19</v>
      </c>
      <c r="K1204" s="16">
        <f>IF(OR(ISBLANK(I1204),ISBLANK(J1204)),"",(J1204/I1204))</f>
        <v>0.16379310344827586</v>
      </c>
      <c r="L1204" s="17" t="str">
        <f>IF(K1204="","",IF(K1204&gt;=H1204,"Yes","No"))</f>
        <v>No</v>
      </c>
      <c r="M1204" s="18" t="str">
        <f>IF(OR(ISBLANK(I1204),ISBLANK(J1204)),"",IF(L1204="No", "TJ status removed",IF(K1204&gt;0.34, K1204 *1.15, K1204+0.05)))</f>
        <v>TJ status removed</v>
      </c>
      <c r="N1204" s="11">
        <v>13.84</v>
      </c>
      <c r="O1204" s="11">
        <v>259.92</v>
      </c>
      <c r="P1204" s="11">
        <v>42.16</v>
      </c>
      <c r="Q1204" s="11">
        <v>1461.16</v>
      </c>
      <c r="R1204" s="2"/>
    </row>
    <row r="1205" spans="1:18" ht="15.75" customHeight="1">
      <c r="A1205" s="2">
        <v>10641</v>
      </c>
      <c r="B1205" s="27" t="s">
        <v>1197</v>
      </c>
      <c r="C1205" s="20" t="s">
        <v>2409</v>
      </c>
      <c r="D1205" s="13" t="s">
        <v>2410</v>
      </c>
      <c r="E1205" s="2">
        <v>70</v>
      </c>
      <c r="F1205" s="2">
        <v>17</v>
      </c>
      <c r="G1205" s="19">
        <v>0.24</v>
      </c>
      <c r="H1205" s="19">
        <v>0.28999999999999998</v>
      </c>
      <c r="I1205" s="7">
        <v>49</v>
      </c>
      <c r="J1205" s="7">
        <v>12</v>
      </c>
      <c r="K1205" s="16">
        <f>IF(OR(ISBLANK(I1205),ISBLANK(J1205)),"",(J1205/I1205))</f>
        <v>0.24489795918367346</v>
      </c>
      <c r="L1205" s="17" t="str">
        <f>IF(K1205="","",IF(K1205&gt;=H1205,"Yes","No"))</f>
        <v>No</v>
      </c>
      <c r="M1205" s="18" t="str">
        <f>IF(OR(ISBLANK(I1205),ISBLANK(J1205)),"",IF(L1205="No", "TJ status removed",IF(K1205&gt;0.34, K1205 *1.15, K1205+0.05)))</f>
        <v>TJ status removed</v>
      </c>
      <c r="N1205" s="11">
        <v>13.27</v>
      </c>
      <c r="O1205" s="11">
        <v>237.89</v>
      </c>
      <c r="P1205" s="11">
        <v>19.25</v>
      </c>
      <c r="Q1205" s="11">
        <v>936.42</v>
      </c>
      <c r="R1205" s="2"/>
    </row>
    <row r="1206" spans="1:18" ht="15.75" customHeight="1">
      <c r="A1206" s="2">
        <v>13760</v>
      </c>
      <c r="B1206" s="27" t="s">
        <v>1197</v>
      </c>
      <c r="C1206" s="12" t="s">
        <v>2411</v>
      </c>
      <c r="D1206" s="13" t="s">
        <v>2412</v>
      </c>
      <c r="E1206" s="2">
        <v>120</v>
      </c>
      <c r="F1206" s="2">
        <v>46</v>
      </c>
      <c r="G1206" s="19">
        <v>0.38</v>
      </c>
      <c r="H1206" s="19">
        <v>0.49</v>
      </c>
      <c r="I1206" s="7">
        <v>165</v>
      </c>
      <c r="J1206" s="7">
        <v>88</v>
      </c>
      <c r="K1206" s="16">
        <f>IF(OR(ISBLANK(I1206),ISBLANK(J1206)),"",(J1206/I1206))</f>
        <v>0.53333333333333333</v>
      </c>
      <c r="L1206" s="17" t="str">
        <f>IF(K1206="","",IF(K1206&gt;=H1206,"Yes","No"))</f>
        <v>Yes</v>
      </c>
      <c r="M1206" s="18">
        <f>IF(OR(ISBLANK(I1206),ISBLANK(J1206)),"",IF(L1206="No", "TJ status removed",IF(K1206&gt;0.34, K1206 *1.15, K1206+0.05)))</f>
        <v>0.61333333333333329</v>
      </c>
      <c r="N1206" s="11">
        <v>24.55</v>
      </c>
      <c r="O1206" s="11">
        <v>1245.4000000000001</v>
      </c>
      <c r="P1206" s="11">
        <v>20.55</v>
      </c>
      <c r="Q1206" s="11">
        <v>2236.16</v>
      </c>
      <c r="R1206" s="2"/>
    </row>
    <row r="1207" spans="1:18" ht="15.75" customHeight="1">
      <c r="A1207" s="2">
        <v>11748</v>
      </c>
      <c r="B1207" s="27" t="s">
        <v>1197</v>
      </c>
      <c r="C1207" s="12" t="s">
        <v>2413</v>
      </c>
      <c r="D1207" s="13" t="s">
        <v>2414</v>
      </c>
      <c r="E1207" s="2">
        <v>64</v>
      </c>
      <c r="F1207" s="2">
        <v>31</v>
      </c>
      <c r="G1207" s="19">
        <v>0.48</v>
      </c>
      <c r="H1207" s="19">
        <v>0.55000000000000004</v>
      </c>
      <c r="I1207" s="7">
        <v>80</v>
      </c>
      <c r="J1207" s="7">
        <v>27</v>
      </c>
      <c r="K1207" s="16">
        <f>IF(OR(ISBLANK(I1207),ISBLANK(J1207)),"",(J1207/I1207))</f>
        <v>0.33750000000000002</v>
      </c>
      <c r="L1207" s="17" t="str">
        <f>IF(K1207="","",IF(K1207&gt;=H1207,"Yes","No"))</f>
        <v>No</v>
      </c>
      <c r="M1207" s="18" t="str">
        <f>IF(OR(ISBLANK(I1207),ISBLANK(J1207)),"",IF(L1207="No", "TJ status removed",IF(K1207&gt;0.34, K1207 *1.15, K1207+0.05)))</f>
        <v>TJ status removed</v>
      </c>
      <c r="N1207" s="11">
        <v>29.11</v>
      </c>
      <c r="O1207" s="11">
        <v>382.92</v>
      </c>
      <c r="P1207" s="11">
        <v>25.81</v>
      </c>
      <c r="Q1207" s="11">
        <v>1524.41</v>
      </c>
      <c r="R1207" s="2"/>
    </row>
    <row r="1208" spans="1:18" ht="15.75" customHeight="1">
      <c r="A1208" s="2">
        <v>12247</v>
      </c>
      <c r="B1208" s="27" t="s">
        <v>1197</v>
      </c>
      <c r="C1208" s="12" t="s">
        <v>2415</v>
      </c>
      <c r="D1208" s="13" t="s">
        <v>2416</v>
      </c>
      <c r="E1208" s="2">
        <v>28</v>
      </c>
      <c r="F1208" s="2">
        <v>5</v>
      </c>
      <c r="G1208" s="19">
        <v>0.18</v>
      </c>
      <c r="H1208" s="19">
        <v>0.3</v>
      </c>
      <c r="I1208" s="7">
        <v>43</v>
      </c>
      <c r="J1208" s="7">
        <v>3</v>
      </c>
      <c r="K1208" s="16">
        <f>IF(OR(ISBLANK(I1208),ISBLANK(J1208)),"",(J1208/I1208))</f>
        <v>6.9767441860465115E-2</v>
      </c>
      <c r="L1208" s="17" t="str">
        <f>IF(K1208="","",IF(K1208&gt;=H1208,"Yes","No"))</f>
        <v>No</v>
      </c>
      <c r="M1208" s="18" t="str">
        <f>IF(OR(ISBLANK(I1208),ISBLANK(J1208)),"",IF(L1208="No", "TJ status removed",IF(K1208&gt;0.34, K1208 *1.15, K1208+0.05)))</f>
        <v>TJ status removed</v>
      </c>
      <c r="N1208" s="11">
        <v>1</v>
      </c>
      <c r="O1208" s="11">
        <v>301.77</v>
      </c>
      <c r="P1208" s="11">
        <v>0</v>
      </c>
      <c r="Q1208" s="11">
        <v>1068.67</v>
      </c>
      <c r="R1208" s="2"/>
    </row>
    <row r="1209" spans="1:18" ht="15.75" customHeight="1">
      <c r="A1209" s="2">
        <v>41310</v>
      </c>
      <c r="B1209" s="27" t="s">
        <v>1197</v>
      </c>
      <c r="C1209" s="12" t="s">
        <v>2417</v>
      </c>
      <c r="D1209" s="13" t="s">
        <v>2418</v>
      </c>
      <c r="E1209" s="2">
        <v>58</v>
      </c>
      <c r="F1209" s="2">
        <v>26</v>
      </c>
      <c r="G1209" s="19">
        <v>0.45</v>
      </c>
      <c r="H1209" s="19">
        <v>0.52</v>
      </c>
      <c r="I1209" s="7">
        <v>51</v>
      </c>
      <c r="J1209" s="7">
        <v>25</v>
      </c>
      <c r="K1209" s="16">
        <f>IF(OR(ISBLANK(I1209),ISBLANK(J1209)),"",(J1209/I1209))</f>
        <v>0.49019607843137253</v>
      </c>
      <c r="L1209" s="17" t="str">
        <f>IF(K1209="","",IF(K1209&gt;=H1209,"Yes","No"))</f>
        <v>No</v>
      </c>
      <c r="M1209" s="18" t="str">
        <f>IF(OR(ISBLANK(I1209),ISBLANK(J1209)),"",IF(L1209="No", "TJ status removed",IF(K1209&gt;0.34, K1209 *1.15, K1209+0.05)))</f>
        <v>TJ status removed</v>
      </c>
      <c r="N1209" s="11">
        <v>8.27</v>
      </c>
      <c r="O1209" s="11">
        <v>525.85</v>
      </c>
      <c r="P1209" s="11">
        <v>12.08</v>
      </c>
      <c r="Q1209" s="11">
        <v>1778.6</v>
      </c>
      <c r="R1209" s="2"/>
    </row>
    <row r="1210" spans="1:18" ht="15.75" customHeight="1">
      <c r="A1210" s="2">
        <v>42495</v>
      </c>
      <c r="B1210" s="27" t="s">
        <v>1197</v>
      </c>
      <c r="C1210" s="12" t="s">
        <v>2419</v>
      </c>
      <c r="D1210" s="13" t="s">
        <v>2420</v>
      </c>
      <c r="E1210" s="2">
        <v>8</v>
      </c>
      <c r="F1210" s="2">
        <v>1</v>
      </c>
      <c r="G1210" s="19">
        <v>0.13</v>
      </c>
      <c r="H1210" s="19">
        <v>0.67</v>
      </c>
      <c r="I1210" s="7">
        <v>19</v>
      </c>
      <c r="J1210" s="7">
        <v>9</v>
      </c>
      <c r="K1210" s="16">
        <f>IF(OR(ISBLANK(I1210),ISBLANK(J1210)),"",(J1210/I1210))</f>
        <v>0.47368421052631576</v>
      </c>
      <c r="L1210" s="17" t="str">
        <f>IF(K1210="","",IF(K1210&gt;=H1210,"Yes","No"))</f>
        <v>No</v>
      </c>
      <c r="M1210" s="18" t="str">
        <f>IF(OR(ISBLANK(I1210),ISBLANK(J1210)),"",IF(L1210="No", "TJ status removed",IF(K1210&gt;0.34, K1210 *1.15, K1210+0.05)))</f>
        <v>TJ status removed</v>
      </c>
      <c r="N1210" s="11">
        <v>0</v>
      </c>
      <c r="O1210" s="11">
        <v>124.2</v>
      </c>
      <c r="P1210" s="11">
        <v>6.22</v>
      </c>
      <c r="Q1210" s="11">
        <v>794.33</v>
      </c>
      <c r="R1210" s="2"/>
    </row>
    <row r="1211" spans="1:18" ht="15.75" customHeight="1">
      <c r="A1211" s="2">
        <v>10526</v>
      </c>
      <c r="B1211" s="27" t="s">
        <v>1197</v>
      </c>
      <c r="C1211" s="12" t="s">
        <v>2421</v>
      </c>
      <c r="D1211" s="13" t="s">
        <v>2422</v>
      </c>
      <c r="E1211" s="2">
        <v>32</v>
      </c>
      <c r="F1211" s="2">
        <v>2</v>
      </c>
      <c r="G1211" s="19">
        <v>0.06</v>
      </c>
      <c r="H1211" s="19">
        <v>0.24</v>
      </c>
      <c r="I1211" s="7">
        <v>45</v>
      </c>
      <c r="J1211" s="7">
        <v>9</v>
      </c>
      <c r="K1211" s="16">
        <f>IF(OR(ISBLANK(I1211),ISBLANK(J1211)),"",(J1211/I1211))</f>
        <v>0.2</v>
      </c>
      <c r="L1211" s="17" t="str">
        <f>IF(K1211="","",IF(K1211&gt;=H1211,"Yes","No"))</f>
        <v>No</v>
      </c>
      <c r="M1211" s="18" t="str">
        <f>IF(OR(ISBLANK(I1211),ISBLANK(J1211)),"",IF(L1211="No", "TJ status removed",IF(K1211&gt;0.34, K1211 *1.15, K1211+0.05)))</f>
        <v>TJ status removed</v>
      </c>
      <c r="N1211" s="11">
        <v>13.31</v>
      </c>
      <c r="O1211" s="11">
        <v>363.08</v>
      </c>
      <c r="P1211" s="11">
        <v>24.67</v>
      </c>
      <c r="Q1211" s="11">
        <v>1334.33</v>
      </c>
      <c r="R1211" s="2"/>
    </row>
    <row r="1212" spans="1:18" ht="15.75" customHeight="1">
      <c r="A1212" s="2">
        <v>40626</v>
      </c>
      <c r="B1212" s="27" t="s">
        <v>1197</v>
      </c>
      <c r="C1212" s="12" t="s">
        <v>2423</v>
      </c>
      <c r="D1212" s="13" t="s">
        <v>2424</v>
      </c>
      <c r="E1212" s="2">
        <v>63</v>
      </c>
      <c r="F1212" s="2">
        <v>2</v>
      </c>
      <c r="G1212" s="19">
        <v>0.03</v>
      </c>
      <c r="H1212" s="19">
        <v>0.12</v>
      </c>
      <c r="I1212" s="7">
        <v>81</v>
      </c>
      <c r="J1212" s="7">
        <v>7</v>
      </c>
      <c r="K1212" s="16">
        <f>IF(OR(ISBLANK(I1212),ISBLANK(J1212)),"",(J1212/I1212))</f>
        <v>8.6419753086419748E-2</v>
      </c>
      <c r="L1212" s="17" t="str">
        <f>IF(K1212="","",IF(K1212&gt;=H1212,"Yes","No"))</f>
        <v>No</v>
      </c>
      <c r="M1212" s="18" t="str">
        <f>IF(OR(ISBLANK(I1212),ISBLANK(J1212)),"",IF(L1212="No", "TJ status removed",IF(K1212&gt;0.34, K1212 *1.15, K1212+0.05)))</f>
        <v>TJ status removed</v>
      </c>
      <c r="N1212" s="11">
        <v>18.95</v>
      </c>
      <c r="O1212" s="11">
        <v>271.92</v>
      </c>
      <c r="P1212" s="11">
        <v>13.71</v>
      </c>
      <c r="Q1212" s="11">
        <v>1132</v>
      </c>
      <c r="R1212" s="2"/>
    </row>
    <row r="1213" spans="1:18" ht="15.75" customHeight="1">
      <c r="A1213" s="2">
        <v>43034</v>
      </c>
      <c r="B1213" s="27" t="s">
        <v>1197</v>
      </c>
      <c r="C1213" s="12" t="s">
        <v>2425</v>
      </c>
      <c r="D1213" s="13" t="s">
        <v>2426</v>
      </c>
      <c r="E1213" s="2">
        <v>96</v>
      </c>
      <c r="F1213" s="2">
        <v>20</v>
      </c>
      <c r="G1213" s="19">
        <v>0.21</v>
      </c>
      <c r="H1213" s="19">
        <v>0.26</v>
      </c>
      <c r="I1213" s="7">
        <v>56</v>
      </c>
      <c r="J1213" s="7">
        <v>16</v>
      </c>
      <c r="K1213" s="16">
        <f>IF(OR(ISBLANK(I1213),ISBLANK(J1213)),"",(J1213/I1213))</f>
        <v>0.2857142857142857</v>
      </c>
      <c r="L1213" s="17" t="str">
        <f>IF(K1213="","",IF(K1213&gt;=H1213,"Yes","No"))</f>
        <v>Yes</v>
      </c>
      <c r="M1213" s="18">
        <f>IF(OR(ISBLANK(I1213),ISBLANK(J1213)),"",IF(L1213="No", "TJ status removed",IF(K1213&gt;0.34, K1213 *1.15, K1213+0.05)))</f>
        <v>0.33571428571428569</v>
      </c>
      <c r="N1213" s="11">
        <v>10.07</v>
      </c>
      <c r="O1213" s="11">
        <v>391.58</v>
      </c>
      <c r="P1213" s="11">
        <v>21.06</v>
      </c>
      <c r="Q1213" s="11">
        <v>1133.19</v>
      </c>
      <c r="R1213" s="2"/>
    </row>
    <row r="1214" spans="1:18" ht="15.75" customHeight="1">
      <c r="A1214" s="2">
        <v>42240</v>
      </c>
      <c r="B1214" s="27" t="s">
        <v>1197</v>
      </c>
      <c r="C1214" s="12" t="s">
        <v>2427</v>
      </c>
      <c r="D1214" s="13" t="s">
        <v>2428</v>
      </c>
      <c r="E1214" s="2">
        <v>138</v>
      </c>
      <c r="F1214" s="2">
        <v>16</v>
      </c>
      <c r="G1214" s="19">
        <v>0.12</v>
      </c>
      <c r="H1214" s="19">
        <v>0.22</v>
      </c>
      <c r="I1214" s="7">
        <v>146</v>
      </c>
      <c r="J1214" s="7">
        <v>21</v>
      </c>
      <c r="K1214" s="16">
        <f>IF(OR(ISBLANK(I1214),ISBLANK(J1214)),"",(J1214/I1214))</f>
        <v>0.14383561643835616</v>
      </c>
      <c r="L1214" s="17" t="str">
        <f>IF(K1214="","",IF(K1214&gt;=H1214,"Yes","No"))</f>
        <v>No</v>
      </c>
      <c r="M1214" s="18" t="str">
        <f>IF(OR(ISBLANK(I1214),ISBLANK(J1214)),"",IF(L1214="No", "TJ status removed",IF(K1214&gt;0.34, K1214 *1.15, K1214+0.05)))</f>
        <v>TJ status removed</v>
      </c>
      <c r="N1214" s="11">
        <v>17.38</v>
      </c>
      <c r="O1214" s="11">
        <v>431.66</v>
      </c>
      <c r="P1214" s="11">
        <v>11.57</v>
      </c>
      <c r="Q1214" s="11">
        <v>1578.33</v>
      </c>
      <c r="R1214" s="2"/>
    </row>
    <row r="1215" spans="1:18" ht="15.75" customHeight="1">
      <c r="A1215" s="2">
        <v>42330</v>
      </c>
      <c r="B1215" s="27" t="s">
        <v>1197</v>
      </c>
      <c r="C1215" s="12" t="s">
        <v>2429</v>
      </c>
      <c r="D1215" s="13" t="s">
        <v>2430</v>
      </c>
      <c r="E1215" s="2">
        <v>69</v>
      </c>
      <c r="F1215" s="2">
        <v>26</v>
      </c>
      <c r="G1215" s="19">
        <v>0.38</v>
      </c>
      <c r="H1215" s="19">
        <v>0.44</v>
      </c>
      <c r="I1215" s="7">
        <v>59</v>
      </c>
      <c r="J1215" s="7">
        <v>17</v>
      </c>
      <c r="K1215" s="16">
        <f>IF(OR(ISBLANK(I1215),ISBLANK(J1215)),"",(J1215/I1215))</f>
        <v>0.28813559322033899</v>
      </c>
      <c r="L1215" s="17" t="str">
        <f>IF(K1215="","",IF(K1215&gt;=H1215,"Yes","No"))</f>
        <v>No</v>
      </c>
      <c r="M1215" s="18" t="str">
        <f>IF(OR(ISBLANK(I1215),ISBLANK(J1215)),"",IF(L1215="No", "TJ status removed",IF(K1215&gt;0.34, K1215 *1.15, K1215+0.05)))</f>
        <v>TJ status removed</v>
      </c>
      <c r="N1215" s="11">
        <v>14.62</v>
      </c>
      <c r="O1215" s="11">
        <v>422.93</v>
      </c>
      <c r="P1215" s="11">
        <v>9.94</v>
      </c>
      <c r="Q1215" s="11">
        <v>1354.76</v>
      </c>
      <c r="R1215" s="2"/>
    </row>
    <row r="1216" spans="1:18" ht="15.75" customHeight="1">
      <c r="A1216" s="2">
        <v>13181</v>
      </c>
      <c r="B1216" s="27" t="s">
        <v>1197</v>
      </c>
      <c r="C1216" s="12" t="s">
        <v>2431</v>
      </c>
      <c r="D1216" s="13" t="s">
        <v>2432</v>
      </c>
      <c r="E1216" s="2">
        <v>3</v>
      </c>
      <c r="F1216" s="2">
        <v>0</v>
      </c>
      <c r="G1216" s="19">
        <v>0</v>
      </c>
      <c r="H1216" s="19">
        <v>0.1</v>
      </c>
      <c r="I1216" s="7">
        <v>16</v>
      </c>
      <c r="J1216" s="7">
        <v>3</v>
      </c>
      <c r="K1216" s="16">
        <f>IF(OR(ISBLANK(I1216),ISBLANK(J1216)),"",(J1216/I1216))</f>
        <v>0.1875</v>
      </c>
      <c r="L1216" s="17" t="str">
        <f>IF(K1216="","",IF(K1216&gt;=H1216,"Yes","No"))</f>
        <v>Yes</v>
      </c>
      <c r="M1216" s="18">
        <f>IF(OR(ISBLANK(I1216),ISBLANK(J1216)),"",IF(L1216="No", "TJ status removed",IF(K1216&gt;0.34, K1216 *1.15, K1216+0.05)))</f>
        <v>0.23749999999999999</v>
      </c>
      <c r="N1216" s="11">
        <v>0</v>
      </c>
      <c r="O1216" s="11">
        <v>214.69</v>
      </c>
      <c r="P1216" s="11">
        <v>0</v>
      </c>
      <c r="Q1216" s="11">
        <v>921.33</v>
      </c>
      <c r="R1216" s="2"/>
    </row>
    <row r="1217" spans="1:18" ht="15.75" customHeight="1">
      <c r="A1217" s="2">
        <v>42321</v>
      </c>
      <c r="B1217" s="27" t="s">
        <v>1197</v>
      </c>
      <c r="C1217" s="12" t="s">
        <v>2433</v>
      </c>
      <c r="D1217" s="13" t="s">
        <v>2434</v>
      </c>
      <c r="E1217" s="2">
        <v>113</v>
      </c>
      <c r="F1217" s="2">
        <v>42</v>
      </c>
      <c r="G1217" s="19">
        <v>0.37</v>
      </c>
      <c r="H1217" s="19">
        <v>0.43</v>
      </c>
      <c r="I1217" s="7">
        <v>78</v>
      </c>
      <c r="J1217" s="7">
        <v>20</v>
      </c>
      <c r="K1217" s="16">
        <f>IF(OR(ISBLANK(I1217),ISBLANK(J1217)),"",(J1217/I1217))</f>
        <v>0.25641025641025639</v>
      </c>
      <c r="L1217" s="17" t="str">
        <f>IF(K1217="","",IF(K1217&gt;=H1217,"Yes","No"))</f>
        <v>No</v>
      </c>
      <c r="M1217" s="18" t="str">
        <f>IF(OR(ISBLANK(I1217),ISBLANK(J1217)),"",IF(L1217="No", "TJ status removed",IF(K1217&gt;0.34, K1217 *1.15, K1217+0.05)))</f>
        <v>TJ status removed</v>
      </c>
      <c r="N1217" s="11">
        <v>24.29</v>
      </c>
      <c r="O1217" s="11">
        <v>603.19000000000005</v>
      </c>
      <c r="P1217" s="11">
        <v>25.25</v>
      </c>
      <c r="Q1217" s="11">
        <v>1988.1</v>
      </c>
      <c r="R1217" s="2"/>
    </row>
    <row r="1218" spans="1:18" ht="15.75" customHeight="1">
      <c r="A1218" s="2">
        <v>10660</v>
      </c>
      <c r="B1218" s="27" t="s">
        <v>1197</v>
      </c>
      <c r="C1218" s="12" t="s">
        <v>2435</v>
      </c>
      <c r="D1218" s="13" t="s">
        <v>2436</v>
      </c>
      <c r="E1218" s="2">
        <v>38</v>
      </c>
      <c r="F1218" s="2">
        <v>7</v>
      </c>
      <c r="G1218" s="19">
        <v>0.18</v>
      </c>
      <c r="H1218" s="19">
        <v>0.23</v>
      </c>
      <c r="I1218" s="7">
        <v>19</v>
      </c>
      <c r="J1218" s="7">
        <v>6</v>
      </c>
      <c r="K1218" s="16">
        <f>IF(OR(ISBLANK(I1218),ISBLANK(J1218)),"",(J1218/I1218))</f>
        <v>0.31578947368421051</v>
      </c>
      <c r="L1218" s="17" t="str">
        <f>IF(K1218="","",IF(K1218&gt;=H1218,"Yes","No"))</f>
        <v>Yes</v>
      </c>
      <c r="M1218" s="18">
        <f>IF(OR(ISBLANK(I1218),ISBLANK(J1218)),"",IF(L1218="No", "TJ status removed",IF(K1218&gt;0.34, K1218 *1.15, K1218+0.05)))</f>
        <v>0.3657894736842105</v>
      </c>
      <c r="N1218" s="11">
        <v>6.69</v>
      </c>
      <c r="O1218" s="11">
        <v>368.38</v>
      </c>
      <c r="P1218" s="11">
        <v>25.83</v>
      </c>
      <c r="Q1218" s="11">
        <v>4352.33</v>
      </c>
      <c r="R1218" s="2"/>
    </row>
    <row r="1219" spans="1:18" ht="15.75" customHeight="1">
      <c r="A1219" s="2">
        <v>10672</v>
      </c>
      <c r="B1219" s="27" t="s">
        <v>1197</v>
      </c>
      <c r="C1219" s="12" t="s">
        <v>2437</v>
      </c>
      <c r="D1219" s="13" t="s">
        <v>2438</v>
      </c>
      <c r="E1219" s="2">
        <v>23</v>
      </c>
      <c r="F1219" s="2">
        <v>8</v>
      </c>
      <c r="G1219" s="19">
        <v>0.35</v>
      </c>
      <c r="H1219" s="19">
        <v>0.4</v>
      </c>
      <c r="I1219" s="7">
        <v>15</v>
      </c>
      <c r="J1219" s="7">
        <v>9</v>
      </c>
      <c r="K1219" s="16">
        <f>IF(OR(ISBLANK(I1219),ISBLANK(J1219)),"",(J1219/I1219))</f>
        <v>0.6</v>
      </c>
      <c r="L1219" s="17" t="str">
        <f>IF(K1219="","",IF(K1219&gt;=H1219,"Yes","No"))</f>
        <v>Yes</v>
      </c>
      <c r="M1219" s="18">
        <f>IF(OR(ISBLANK(I1219),ISBLANK(J1219)),"",IF(L1219="No", "TJ status removed",IF(K1219&gt;0.34, K1219 *1.15, K1219+0.05)))</f>
        <v>0.69</v>
      </c>
      <c r="N1219" s="11">
        <v>7</v>
      </c>
      <c r="O1219" s="11">
        <v>1344.5</v>
      </c>
      <c r="P1219" s="11">
        <v>29.33</v>
      </c>
      <c r="Q1219" s="11">
        <v>2882</v>
      </c>
      <c r="R1219" s="2"/>
    </row>
    <row r="1220" spans="1:18" ht="15.75" customHeight="1">
      <c r="A1220" s="2">
        <v>11768</v>
      </c>
      <c r="B1220" s="27" t="s">
        <v>1197</v>
      </c>
      <c r="C1220" s="12" t="s">
        <v>2439</v>
      </c>
      <c r="D1220" s="13" t="s">
        <v>2440</v>
      </c>
      <c r="E1220" s="2">
        <v>44</v>
      </c>
      <c r="F1220" s="2">
        <v>20</v>
      </c>
      <c r="G1220" s="19">
        <v>0.45</v>
      </c>
      <c r="H1220" s="19">
        <v>0.52</v>
      </c>
      <c r="I1220" s="7">
        <v>35</v>
      </c>
      <c r="J1220" s="7">
        <v>18</v>
      </c>
      <c r="K1220" s="16">
        <f>IF(OR(ISBLANK(I1220),ISBLANK(J1220)),"",(J1220/I1220))</f>
        <v>0.51428571428571423</v>
      </c>
      <c r="L1220" s="17" t="str">
        <f>IF(K1220="","",IF(K1220&gt;=H1220,"Yes","No"))</f>
        <v>No</v>
      </c>
      <c r="M1220" s="18" t="str">
        <f>IF(OR(ISBLANK(I1220),ISBLANK(J1220)),"",IF(L1220="No", "TJ status removed",IF(K1220&gt;0.34, K1220 *1.15, K1220+0.05)))</f>
        <v>TJ status removed</v>
      </c>
      <c r="N1220" s="11">
        <v>10.59</v>
      </c>
      <c r="O1220" s="11">
        <v>425.35</v>
      </c>
      <c r="P1220" s="11">
        <v>1.56</v>
      </c>
      <c r="Q1220" s="11">
        <v>1724.33</v>
      </c>
      <c r="R1220" s="2"/>
    </row>
    <row r="1221" spans="1:18" ht="15.75" customHeight="1">
      <c r="A1221" s="2">
        <v>11256</v>
      </c>
      <c r="B1221" s="27" t="s">
        <v>1197</v>
      </c>
      <c r="C1221" s="12" t="s">
        <v>2441</v>
      </c>
      <c r="D1221" s="13" t="s">
        <v>2442</v>
      </c>
      <c r="E1221" s="2">
        <v>17</v>
      </c>
      <c r="F1221" s="2">
        <v>7</v>
      </c>
      <c r="G1221" s="19">
        <v>0.41</v>
      </c>
      <c r="H1221" s="19">
        <v>0.48</v>
      </c>
      <c r="I1221" s="7">
        <v>6</v>
      </c>
      <c r="J1221" s="7">
        <v>0</v>
      </c>
      <c r="K1221" s="16">
        <f>IF(OR(ISBLANK(I1221),ISBLANK(J1221)),"",(J1221/I1221))</f>
        <v>0</v>
      </c>
      <c r="L1221" s="17" t="str">
        <f>IF(K1221="","",IF(K1221&gt;=H1221,"Yes","No"))</f>
        <v>No</v>
      </c>
      <c r="M1221" s="18" t="str">
        <f>IF(OR(ISBLANK(I1221),ISBLANK(J1221)),"",IF(L1221="No", "TJ status removed",IF(K1221&gt;0.34, K1221 *1.15, K1221+0.05)))</f>
        <v>TJ status removed</v>
      </c>
      <c r="N1221" s="11">
        <v>0</v>
      </c>
      <c r="O1221" s="11">
        <v>301.17</v>
      </c>
      <c r="P1221" s="11">
        <v>0</v>
      </c>
      <c r="Q1221" s="11">
        <v>0</v>
      </c>
      <c r="R1221" s="2"/>
    </row>
    <row r="1222" spans="1:18" ht="15.75" customHeight="1">
      <c r="A1222" s="2">
        <v>10825</v>
      </c>
      <c r="B1222" s="27" t="s">
        <v>1197</v>
      </c>
      <c r="C1222" s="12" t="s">
        <v>2443</v>
      </c>
      <c r="D1222" s="13" t="s">
        <v>2444</v>
      </c>
      <c r="E1222" s="2">
        <v>13</v>
      </c>
      <c r="F1222" s="2">
        <v>2</v>
      </c>
      <c r="G1222" s="19">
        <v>0.15</v>
      </c>
      <c r="H1222" s="19">
        <v>0.23</v>
      </c>
      <c r="I1222" s="7">
        <v>20</v>
      </c>
      <c r="J1222" s="7">
        <v>11</v>
      </c>
      <c r="K1222" s="16">
        <f>IF(OR(ISBLANK(I1222),ISBLANK(J1222)),"",(J1222/I1222))</f>
        <v>0.55000000000000004</v>
      </c>
      <c r="L1222" s="17" t="str">
        <f>IF(K1222="","",IF(K1222&gt;=H1222,"Yes","No"))</f>
        <v>Yes</v>
      </c>
      <c r="M1222" s="18">
        <f>IF(OR(ISBLANK(I1222),ISBLANK(J1222)),"",IF(L1222="No", "TJ status removed",IF(K1222&gt;0.34, K1222 *1.15, K1222+0.05)))</f>
        <v>0.63249999999999995</v>
      </c>
      <c r="N1222" s="11">
        <v>0</v>
      </c>
      <c r="O1222" s="11">
        <v>870.78</v>
      </c>
      <c r="P1222" s="11">
        <v>0</v>
      </c>
      <c r="Q1222" s="11">
        <v>2209.8200000000002</v>
      </c>
      <c r="R1222" s="2"/>
    </row>
    <row r="1223" spans="1:18" ht="15.75" customHeight="1">
      <c r="A1223" s="2">
        <v>11565</v>
      </c>
      <c r="B1223" s="27" t="s">
        <v>1197</v>
      </c>
      <c r="C1223" s="12" t="s">
        <v>2445</v>
      </c>
      <c r="D1223" s="13" t="s">
        <v>2446</v>
      </c>
      <c r="E1223" s="2">
        <v>12</v>
      </c>
      <c r="F1223" s="2">
        <v>3</v>
      </c>
      <c r="G1223" s="19">
        <v>0.25</v>
      </c>
      <c r="H1223" s="19">
        <v>0.35</v>
      </c>
      <c r="I1223" s="7">
        <v>17</v>
      </c>
      <c r="J1223" s="7">
        <v>5</v>
      </c>
      <c r="K1223" s="16">
        <f>IF(OR(ISBLANK(I1223),ISBLANK(J1223)),"",(J1223/I1223))</f>
        <v>0.29411764705882354</v>
      </c>
      <c r="L1223" s="17" t="str">
        <f>IF(K1223="","",IF(K1223&gt;=H1223,"Yes","No"))</f>
        <v>No</v>
      </c>
      <c r="M1223" s="18" t="str">
        <f>IF(OR(ISBLANK(I1223),ISBLANK(J1223)),"",IF(L1223="No", "TJ status removed",IF(K1223&gt;0.34, K1223 *1.15, K1223+0.05)))</f>
        <v>TJ status removed</v>
      </c>
      <c r="N1223" s="11">
        <v>0</v>
      </c>
      <c r="O1223" s="11">
        <v>256.92</v>
      </c>
      <c r="P1223" s="11">
        <v>21.6</v>
      </c>
      <c r="Q1223" s="11">
        <v>1884.6</v>
      </c>
      <c r="R1223" s="2"/>
    </row>
    <row r="1224" spans="1:18" ht="15.75" customHeight="1">
      <c r="A1224" s="2">
        <v>41283</v>
      </c>
      <c r="B1224" s="27" t="s">
        <v>1197</v>
      </c>
      <c r="C1224" s="12" t="s">
        <v>2447</v>
      </c>
      <c r="D1224" s="13" t="s">
        <v>2448</v>
      </c>
      <c r="E1224" s="2">
        <v>279</v>
      </c>
      <c r="F1224" s="2">
        <v>59</v>
      </c>
      <c r="G1224" s="19">
        <v>0.21</v>
      </c>
      <c r="H1224" s="19">
        <v>0.33</v>
      </c>
      <c r="I1224" s="7">
        <v>311</v>
      </c>
      <c r="J1224" s="7">
        <v>69</v>
      </c>
      <c r="K1224" s="16">
        <f>IF(OR(ISBLANK(I1224),ISBLANK(J1224)),"",(J1224/I1224))</f>
        <v>0.22186495176848875</v>
      </c>
      <c r="L1224" s="17" t="str">
        <f>IF(K1224="","",IF(K1224&gt;=H1224,"Yes","No"))</f>
        <v>No</v>
      </c>
      <c r="M1224" s="18" t="str">
        <f>IF(OR(ISBLANK(I1224),ISBLANK(J1224)),"",IF(L1224="No", "TJ status removed",IF(K1224&gt;0.34, K1224 *1.15, K1224+0.05)))</f>
        <v>TJ status removed</v>
      </c>
      <c r="N1224" s="11">
        <v>15.26</v>
      </c>
      <c r="O1224" s="11">
        <v>517.98</v>
      </c>
      <c r="P1224" s="11">
        <v>28.49</v>
      </c>
      <c r="Q1224" s="11">
        <v>1238.83</v>
      </c>
      <c r="R1224" s="2"/>
    </row>
    <row r="1225" spans="1:18" ht="15.75" customHeight="1">
      <c r="A1225" s="2">
        <v>41566</v>
      </c>
      <c r="B1225" s="27" t="s">
        <v>1197</v>
      </c>
      <c r="C1225" s="12" t="s">
        <v>2449</v>
      </c>
      <c r="D1225" s="13" t="s">
        <v>2450</v>
      </c>
      <c r="E1225" s="2">
        <v>140</v>
      </c>
      <c r="F1225" s="2">
        <v>47</v>
      </c>
      <c r="G1225" s="19">
        <v>0.34</v>
      </c>
      <c r="H1225" s="19">
        <v>0.39</v>
      </c>
      <c r="I1225" s="7">
        <v>140</v>
      </c>
      <c r="J1225" s="7">
        <v>62</v>
      </c>
      <c r="K1225" s="16">
        <f>IF(OR(ISBLANK(I1225),ISBLANK(J1225)),"",(J1225/I1225))</f>
        <v>0.44285714285714284</v>
      </c>
      <c r="L1225" s="17" t="str">
        <f>IF(K1225="","",IF(K1225&gt;=H1225,"Yes","No"))</f>
        <v>Yes</v>
      </c>
      <c r="M1225" s="18">
        <f>IF(OR(ISBLANK(I1225),ISBLANK(J1225)),"",IF(L1225="No", "TJ status removed",IF(K1225&gt;0.34, K1225 *1.15, K1225+0.05)))</f>
        <v>0.50928571428571423</v>
      </c>
      <c r="N1225" s="11">
        <v>15.77</v>
      </c>
      <c r="O1225" s="11">
        <v>371.24</v>
      </c>
      <c r="P1225" s="11">
        <v>20.76</v>
      </c>
      <c r="Q1225" s="11">
        <v>1587.6</v>
      </c>
      <c r="R1225" s="2"/>
    </row>
    <row r="1226" spans="1:18" ht="15.75" customHeight="1">
      <c r="A1226" s="2">
        <v>10014</v>
      </c>
      <c r="B1226" s="27" t="s">
        <v>1197</v>
      </c>
      <c r="C1226" s="12" t="s">
        <v>2451</v>
      </c>
      <c r="D1226" s="13" t="s">
        <v>2452</v>
      </c>
      <c r="E1226" s="2">
        <v>66</v>
      </c>
      <c r="F1226" s="2">
        <v>9</v>
      </c>
      <c r="G1226" s="19">
        <v>0.14000000000000001</v>
      </c>
      <c r="H1226" s="19">
        <v>0.44</v>
      </c>
      <c r="I1226" s="7">
        <v>22</v>
      </c>
      <c r="J1226" s="7">
        <v>6</v>
      </c>
      <c r="K1226" s="16">
        <f>IF(OR(ISBLANK(I1226),ISBLANK(J1226)),"",(J1226/I1226))</f>
        <v>0.27272727272727271</v>
      </c>
      <c r="L1226" s="17" t="str">
        <f>IF(K1226="","",IF(K1226&gt;=H1226,"Yes","No"))</f>
        <v>No</v>
      </c>
      <c r="M1226" s="18" t="str">
        <f>IF(OR(ISBLANK(I1226),ISBLANK(J1226)),"",IF(L1226="No", "TJ status removed",IF(K1226&gt;0.34, K1226 *1.15, K1226+0.05)))</f>
        <v>TJ status removed</v>
      </c>
      <c r="N1226" s="11">
        <v>0</v>
      </c>
      <c r="O1226" s="11">
        <v>179.69</v>
      </c>
      <c r="P1226" s="11">
        <v>0</v>
      </c>
      <c r="Q1226" s="11">
        <v>967.33</v>
      </c>
      <c r="R1226" s="2"/>
    </row>
    <row r="1227" spans="1:18" ht="15.75" customHeight="1">
      <c r="A1227" s="2">
        <v>41415</v>
      </c>
      <c r="B1227" s="27" t="s">
        <v>1197</v>
      </c>
      <c r="C1227" s="12" t="s">
        <v>2453</v>
      </c>
      <c r="D1227" s="13" t="s">
        <v>2454</v>
      </c>
      <c r="E1227" s="2">
        <v>133</v>
      </c>
      <c r="F1227" s="2">
        <v>23</v>
      </c>
      <c r="G1227" s="19">
        <v>0.17</v>
      </c>
      <c r="H1227" s="19">
        <v>0.22</v>
      </c>
      <c r="I1227" s="7">
        <v>145</v>
      </c>
      <c r="J1227" s="7">
        <v>19</v>
      </c>
      <c r="K1227" s="16">
        <f>IF(OR(ISBLANK(I1227),ISBLANK(J1227)),"",(J1227/I1227))</f>
        <v>0.1310344827586207</v>
      </c>
      <c r="L1227" s="17" t="str">
        <f>IF(K1227="","",IF(K1227&gt;=H1227,"Yes","No"))</f>
        <v>No</v>
      </c>
      <c r="M1227" s="18" t="str">
        <f>IF(OR(ISBLANK(I1227),ISBLANK(J1227)),"",IF(L1227="No", "TJ status removed",IF(K1227&gt;0.34, K1227 *1.15, K1227+0.05)))</f>
        <v>TJ status removed</v>
      </c>
      <c r="N1227" s="11">
        <v>22.94</v>
      </c>
      <c r="O1227" s="11">
        <v>299.02999999999997</v>
      </c>
      <c r="P1227" s="11">
        <v>73.53</v>
      </c>
      <c r="Q1227" s="11">
        <v>1708.89</v>
      </c>
      <c r="R1227" s="2"/>
    </row>
    <row r="1228" spans="1:18" ht="15.75" customHeight="1">
      <c r="A1228" s="2">
        <v>42786</v>
      </c>
      <c r="B1228" s="27" t="s">
        <v>1197</v>
      </c>
      <c r="C1228" s="12" t="s">
        <v>2455</v>
      </c>
      <c r="D1228" s="13" t="s">
        <v>2456</v>
      </c>
      <c r="E1228" s="2">
        <v>47</v>
      </c>
      <c r="F1228" s="2">
        <v>0</v>
      </c>
      <c r="G1228" s="19">
        <v>0</v>
      </c>
      <c r="H1228" s="19">
        <v>0.1</v>
      </c>
      <c r="I1228" s="7">
        <v>42</v>
      </c>
      <c r="J1228" s="7">
        <v>2</v>
      </c>
      <c r="K1228" s="16">
        <f>IF(OR(ISBLANK(I1228),ISBLANK(J1228)),"",(J1228/I1228))</f>
        <v>4.7619047619047616E-2</v>
      </c>
      <c r="L1228" s="17" t="str">
        <f>IF(K1228="","",IF(K1228&gt;=H1228,"Yes","No"))</f>
        <v>No</v>
      </c>
      <c r="M1228" s="18" t="str">
        <f>IF(OR(ISBLANK(I1228),ISBLANK(J1228)),"",IF(L1228="No", "TJ status removed",IF(K1228&gt;0.34, K1228 *1.15, K1228+0.05)))</f>
        <v>TJ status removed</v>
      </c>
      <c r="N1228" s="11">
        <v>4.0999999999999996</v>
      </c>
      <c r="O1228" s="11">
        <v>288.85000000000002</v>
      </c>
      <c r="P1228" s="11">
        <v>0</v>
      </c>
      <c r="Q1228" s="11">
        <v>1828.5</v>
      </c>
      <c r="R1228" s="2"/>
    </row>
    <row r="1229" spans="1:18" ht="15.75" customHeight="1">
      <c r="A1229" s="2">
        <v>10043</v>
      </c>
      <c r="B1229" s="27" t="s">
        <v>1197</v>
      </c>
      <c r="C1229" s="12" t="s">
        <v>2457</v>
      </c>
      <c r="D1229" s="13" t="s">
        <v>2458</v>
      </c>
      <c r="E1229" s="14">
        <v>37</v>
      </c>
      <c r="F1229" s="14">
        <v>22</v>
      </c>
      <c r="G1229" s="15">
        <v>0.59</v>
      </c>
      <c r="H1229" s="15">
        <v>0.68</v>
      </c>
      <c r="I1229" s="7">
        <v>34</v>
      </c>
      <c r="J1229" s="7">
        <v>28</v>
      </c>
      <c r="K1229" s="16">
        <f>IF(OR(ISBLANK(I1229),ISBLANK(J1229)),"",(J1229/I1229))</f>
        <v>0.82352941176470584</v>
      </c>
      <c r="L1229" s="17" t="str">
        <f>IF(K1229="","",IF(K1229&gt;=H1229,"Yes","No"))</f>
        <v>Yes</v>
      </c>
      <c r="M1229" s="18">
        <f>IF(OR(ISBLANK(I1229),ISBLANK(J1229)),"",IF(L1229="No", "TJ status removed",IF(K1229&gt;0.34, K1229 *1.15, K1229+0.05)))</f>
        <v>0.94705882352941162</v>
      </c>
      <c r="N1229" s="11">
        <v>18</v>
      </c>
      <c r="O1229" s="11">
        <v>533.66999999999996</v>
      </c>
      <c r="P1229" s="11">
        <v>6.79</v>
      </c>
      <c r="Q1229" s="11">
        <v>2046.64</v>
      </c>
      <c r="R1229" s="2"/>
    </row>
    <row r="1230" spans="1:18" ht="15.75" customHeight="1">
      <c r="A1230" s="2">
        <v>13199</v>
      </c>
      <c r="B1230" s="27" t="s">
        <v>1197</v>
      </c>
      <c r="C1230" s="12" t="s">
        <v>2459</v>
      </c>
      <c r="D1230" s="13" t="s">
        <v>2460</v>
      </c>
      <c r="E1230" s="2">
        <v>27</v>
      </c>
      <c r="F1230" s="2">
        <v>1</v>
      </c>
      <c r="G1230" s="19">
        <v>0.04</v>
      </c>
      <c r="H1230" s="19">
        <v>0.28999999999999998</v>
      </c>
      <c r="I1230" s="7">
        <v>33</v>
      </c>
      <c r="J1230" s="7">
        <v>3</v>
      </c>
      <c r="K1230" s="16">
        <f>IF(OR(ISBLANK(I1230),ISBLANK(J1230)),"",(J1230/I1230))</f>
        <v>9.0909090909090912E-2</v>
      </c>
      <c r="L1230" s="17" t="str">
        <f>IF(K1230="","",IF(K1230&gt;=H1230,"Yes","No"))</f>
        <v>No</v>
      </c>
      <c r="M1230" s="18" t="str">
        <f>IF(OR(ISBLANK(I1230),ISBLANK(J1230)),"",IF(L1230="No", "TJ status removed",IF(K1230&gt;0.34, K1230 *1.15, K1230+0.05)))</f>
        <v>TJ status removed</v>
      </c>
      <c r="N1230" s="11">
        <v>31.63</v>
      </c>
      <c r="O1230" s="11">
        <v>637.16999999999996</v>
      </c>
      <c r="P1230" s="11">
        <v>16</v>
      </c>
      <c r="Q1230" s="11">
        <v>1314.67</v>
      </c>
      <c r="R1230" s="2"/>
    </row>
    <row r="1231" spans="1:18" ht="15.75" customHeight="1">
      <c r="A1231" s="2">
        <v>10682</v>
      </c>
      <c r="B1231" s="27" t="s">
        <v>1197</v>
      </c>
      <c r="C1231" s="12" t="s">
        <v>2461</v>
      </c>
      <c r="D1231" s="13" t="s">
        <v>2462</v>
      </c>
      <c r="E1231" s="2">
        <v>54</v>
      </c>
      <c r="F1231" s="2">
        <v>14</v>
      </c>
      <c r="G1231" s="19">
        <v>0.26</v>
      </c>
      <c r="H1231" s="19">
        <v>0.31</v>
      </c>
      <c r="I1231" s="7">
        <v>64</v>
      </c>
      <c r="J1231" s="7">
        <v>16</v>
      </c>
      <c r="K1231" s="16">
        <f>IF(OR(ISBLANK(I1231),ISBLANK(J1231)),"",(J1231/I1231))</f>
        <v>0.25</v>
      </c>
      <c r="L1231" s="17" t="str">
        <f>IF(K1231="","",IF(K1231&gt;=H1231,"Yes","No"))</f>
        <v>No</v>
      </c>
      <c r="M1231" s="18" t="str">
        <f>IF(OR(ISBLANK(I1231),ISBLANK(J1231)),"",IF(L1231="No", "TJ status removed",IF(K1231&gt;0.34, K1231 *1.15, K1231+0.05)))</f>
        <v>TJ status removed</v>
      </c>
      <c r="N1231" s="11">
        <v>11.63</v>
      </c>
      <c r="O1231" s="11">
        <v>571.25</v>
      </c>
      <c r="P1231" s="11">
        <v>20.38</v>
      </c>
      <c r="Q1231" s="11">
        <v>1498.75</v>
      </c>
      <c r="R1231" s="2"/>
    </row>
    <row r="1232" spans="1:18" ht="15.75" customHeight="1">
      <c r="A1232" s="2">
        <v>42423</v>
      </c>
      <c r="B1232" s="27" t="s">
        <v>1197</v>
      </c>
      <c r="C1232" s="12" t="s">
        <v>2463</v>
      </c>
      <c r="D1232" s="13" t="s">
        <v>2464</v>
      </c>
      <c r="E1232" s="2">
        <v>55</v>
      </c>
      <c r="F1232" s="2">
        <v>0</v>
      </c>
      <c r="G1232" s="19">
        <v>0</v>
      </c>
      <c r="H1232" s="19">
        <v>0.1</v>
      </c>
      <c r="I1232" s="7">
        <v>21</v>
      </c>
      <c r="J1232" s="7">
        <v>0</v>
      </c>
      <c r="K1232" s="16">
        <f>IF(OR(ISBLANK(I1232),ISBLANK(J1232)),"",(J1232/I1232))</f>
        <v>0</v>
      </c>
      <c r="L1232" s="17" t="str">
        <f>IF(K1232="","",IF(K1232&gt;=H1232,"Yes","No"))</f>
        <v>No</v>
      </c>
      <c r="M1232" s="18" t="str">
        <f>IF(OR(ISBLANK(I1232),ISBLANK(J1232)),"",IF(L1232="No", "TJ status removed",IF(K1232&gt;0.34, K1232 *1.15, K1232+0.05)))</f>
        <v>TJ status removed</v>
      </c>
      <c r="N1232" s="11">
        <v>0</v>
      </c>
      <c r="O1232" s="11">
        <v>532.66999999999996</v>
      </c>
      <c r="P1232" s="11">
        <v>0</v>
      </c>
      <c r="Q1232" s="11">
        <v>0</v>
      </c>
      <c r="R1232" s="2"/>
    </row>
    <row r="1233" spans="1:18" ht="15.75" customHeight="1">
      <c r="A1233" s="2">
        <v>10211</v>
      </c>
      <c r="B1233" s="27" t="s">
        <v>1197</v>
      </c>
      <c r="C1233" s="12" t="s">
        <v>2465</v>
      </c>
      <c r="D1233" s="13" t="s">
        <v>2466</v>
      </c>
      <c r="E1233" s="2">
        <v>76</v>
      </c>
      <c r="F1233" s="2">
        <v>4</v>
      </c>
      <c r="G1233" s="19">
        <v>0.05</v>
      </c>
      <c r="H1233" s="19">
        <v>0.18</v>
      </c>
      <c r="I1233" s="7">
        <v>82</v>
      </c>
      <c r="J1233" s="7">
        <v>9</v>
      </c>
      <c r="K1233" s="16">
        <f>IF(OR(ISBLANK(I1233),ISBLANK(J1233)),"",(J1233/I1233))</f>
        <v>0.10975609756097561</v>
      </c>
      <c r="L1233" s="17" t="str">
        <f>IF(K1233="","",IF(K1233&gt;=H1233,"Yes","No"))</f>
        <v>No</v>
      </c>
      <c r="M1233" s="18" t="str">
        <f>IF(OR(ISBLANK(I1233),ISBLANK(J1233)),"",IF(L1233="No", "TJ status removed",IF(K1233&gt;0.34, K1233 *1.15, K1233+0.05)))</f>
        <v>TJ status removed</v>
      </c>
      <c r="N1233" s="11">
        <v>8.36</v>
      </c>
      <c r="O1233" s="11">
        <v>336.03</v>
      </c>
      <c r="P1233" s="11">
        <v>20.78</v>
      </c>
      <c r="Q1233" s="11">
        <v>1791.78</v>
      </c>
      <c r="R1233" s="2"/>
    </row>
    <row r="1234" spans="1:18" ht="15.75" customHeight="1">
      <c r="A1234" s="2">
        <v>10534</v>
      </c>
      <c r="B1234" s="27" t="s">
        <v>1197</v>
      </c>
      <c r="C1234" s="12" t="s">
        <v>2467</v>
      </c>
      <c r="D1234" s="13" t="s">
        <v>2468</v>
      </c>
      <c r="E1234" s="2">
        <v>86</v>
      </c>
      <c r="F1234" s="2">
        <v>7</v>
      </c>
      <c r="G1234" s="19">
        <v>0.08</v>
      </c>
      <c r="H1234" s="19">
        <v>0.16</v>
      </c>
      <c r="I1234" s="7">
        <v>79</v>
      </c>
      <c r="J1234" s="7">
        <v>7</v>
      </c>
      <c r="K1234" s="16">
        <f>IF(OR(ISBLANK(I1234),ISBLANK(J1234)),"",(J1234/I1234))</f>
        <v>8.8607594936708861E-2</v>
      </c>
      <c r="L1234" s="17" t="str">
        <f>IF(K1234="","",IF(K1234&gt;=H1234,"Yes","No"))</f>
        <v>No</v>
      </c>
      <c r="M1234" s="18" t="str">
        <f>IF(OR(ISBLANK(I1234),ISBLANK(J1234)),"",IF(L1234="No", "TJ status removed",IF(K1234&gt;0.34, K1234 *1.15, K1234+0.05)))</f>
        <v>TJ status removed</v>
      </c>
      <c r="N1234" s="11">
        <v>15.51</v>
      </c>
      <c r="O1234" s="11">
        <v>288.5</v>
      </c>
      <c r="P1234" s="11">
        <v>3</v>
      </c>
      <c r="Q1234" s="11">
        <v>1368.71</v>
      </c>
      <c r="R1234" s="2"/>
    </row>
    <row r="1235" spans="1:18" ht="15.75" customHeight="1">
      <c r="A1235" s="2">
        <v>10831</v>
      </c>
      <c r="B1235" s="27" t="s">
        <v>1197</v>
      </c>
      <c r="C1235" s="12" t="s">
        <v>2469</v>
      </c>
      <c r="D1235" s="13" t="s">
        <v>2470</v>
      </c>
      <c r="E1235" s="2">
        <v>20</v>
      </c>
      <c r="F1235" s="2">
        <v>3</v>
      </c>
      <c r="G1235" s="19">
        <v>0.15</v>
      </c>
      <c r="H1235" s="19">
        <v>0.2</v>
      </c>
      <c r="I1235" s="7">
        <v>16</v>
      </c>
      <c r="J1235" s="7">
        <v>2</v>
      </c>
      <c r="K1235" s="16">
        <f>IF(OR(ISBLANK(I1235),ISBLANK(J1235)),"",(J1235/I1235))</f>
        <v>0.125</v>
      </c>
      <c r="L1235" s="17" t="str">
        <f>IF(K1235="","",IF(K1235&gt;=H1235,"Yes","No"))</f>
        <v>No</v>
      </c>
      <c r="M1235" s="18" t="str">
        <f>IF(OR(ISBLANK(I1235),ISBLANK(J1235)),"",IF(L1235="No", "TJ status removed",IF(K1235&gt;0.34, K1235 *1.15, K1235+0.05)))</f>
        <v>TJ status removed</v>
      </c>
      <c r="N1235" s="11">
        <v>0</v>
      </c>
      <c r="O1235" s="11">
        <v>818.14</v>
      </c>
      <c r="P1235" s="11">
        <v>0</v>
      </c>
      <c r="Q1235" s="11">
        <v>1753.5</v>
      </c>
      <c r="R1235" s="2"/>
    </row>
    <row r="1236" spans="1:18" ht="15.75" customHeight="1">
      <c r="A1236" s="2">
        <v>12115</v>
      </c>
      <c r="B1236" s="27" t="s">
        <v>1197</v>
      </c>
      <c r="C1236" s="12" t="s">
        <v>2471</v>
      </c>
      <c r="D1236" s="13" t="s">
        <v>2472</v>
      </c>
      <c r="E1236" s="2">
        <v>93</v>
      </c>
      <c r="F1236" s="2">
        <v>1</v>
      </c>
      <c r="G1236" s="19">
        <v>0.01</v>
      </c>
      <c r="H1236" s="19">
        <v>0.13</v>
      </c>
      <c r="I1236" s="7">
        <v>89</v>
      </c>
      <c r="J1236" s="7">
        <v>1</v>
      </c>
      <c r="K1236" s="16">
        <f>IF(OR(ISBLANK(I1236),ISBLANK(J1236)),"",(J1236/I1236))</f>
        <v>1.1235955056179775E-2</v>
      </c>
      <c r="L1236" s="17" t="str">
        <f>IF(K1236="","",IF(K1236&gt;=H1236,"Yes","No"))</f>
        <v>No</v>
      </c>
      <c r="M1236" s="18" t="str">
        <f>IF(OR(ISBLANK(I1236),ISBLANK(J1236)),"",IF(L1236="No", "TJ status removed",IF(K1236&gt;0.34, K1236 *1.15, K1236+0.05)))</f>
        <v>TJ status removed</v>
      </c>
      <c r="N1236" s="11">
        <v>4.6900000000000004</v>
      </c>
      <c r="O1236" s="11">
        <v>172.85</v>
      </c>
      <c r="P1236" s="11">
        <v>0</v>
      </c>
      <c r="Q1236" s="11">
        <v>695</v>
      </c>
      <c r="R1236" s="2"/>
    </row>
    <row r="1237" spans="1:18" ht="15.75" customHeight="1">
      <c r="A1237" s="2">
        <v>299</v>
      </c>
      <c r="B1237" s="27" t="s">
        <v>1197</v>
      </c>
      <c r="C1237" s="12" t="s">
        <v>2473</v>
      </c>
      <c r="D1237" s="13" t="s">
        <v>2474</v>
      </c>
      <c r="E1237" s="2">
        <v>47</v>
      </c>
      <c r="F1237" s="2">
        <v>0</v>
      </c>
      <c r="G1237" s="19">
        <v>0</v>
      </c>
      <c r="H1237" s="19">
        <v>0.1</v>
      </c>
      <c r="I1237" s="7">
        <v>60</v>
      </c>
      <c r="J1237" s="7">
        <v>1</v>
      </c>
      <c r="K1237" s="16">
        <f>IF(OR(ISBLANK(I1237),ISBLANK(J1237)),"",(J1237/I1237))</f>
        <v>1.6666666666666666E-2</v>
      </c>
      <c r="L1237" s="17" t="str">
        <f>IF(K1237="","",IF(K1237&gt;=H1237,"Yes","No"))</f>
        <v>No</v>
      </c>
      <c r="M1237" s="18" t="str">
        <f>IF(OR(ISBLANK(I1237),ISBLANK(J1237)),"",IF(L1237="No", "TJ status removed",IF(K1237&gt;0.34, K1237 *1.15, K1237+0.05)))</f>
        <v>TJ status removed</v>
      </c>
      <c r="N1237" s="11">
        <v>2.27</v>
      </c>
      <c r="O1237" s="11">
        <v>256.32</v>
      </c>
      <c r="P1237" s="11">
        <v>0</v>
      </c>
      <c r="Q1237" s="11">
        <v>1127</v>
      </c>
      <c r="R1237" s="2"/>
    </row>
    <row r="1238" spans="1:18" ht="15.75" customHeight="1">
      <c r="A1238" s="2">
        <v>10643</v>
      </c>
      <c r="B1238" s="27" t="s">
        <v>1197</v>
      </c>
      <c r="C1238" s="12" t="s">
        <v>2475</v>
      </c>
      <c r="D1238" s="13" t="s">
        <v>2476</v>
      </c>
      <c r="E1238" s="2">
        <v>50</v>
      </c>
      <c r="F1238" s="2">
        <v>2</v>
      </c>
      <c r="G1238" s="19">
        <v>0.04</v>
      </c>
      <c r="H1238" s="19">
        <v>0.12</v>
      </c>
      <c r="I1238" s="7">
        <v>58</v>
      </c>
      <c r="J1238" s="7">
        <v>4</v>
      </c>
      <c r="K1238" s="16">
        <f>IF(OR(ISBLANK(I1238),ISBLANK(J1238)),"",(J1238/I1238))</f>
        <v>6.8965517241379309E-2</v>
      </c>
      <c r="L1238" s="17" t="str">
        <f>IF(K1238="","",IF(K1238&gt;=H1238,"Yes","No"))</f>
        <v>No</v>
      </c>
      <c r="M1238" s="18" t="str">
        <f>IF(OR(ISBLANK(I1238),ISBLANK(J1238)),"",IF(L1238="No", "TJ status removed",IF(K1238&gt;0.34, K1238 *1.15, K1238+0.05)))</f>
        <v>TJ status removed</v>
      </c>
      <c r="N1238" s="11">
        <v>22.07</v>
      </c>
      <c r="O1238" s="11">
        <v>304.69</v>
      </c>
      <c r="P1238" s="11">
        <v>23</v>
      </c>
      <c r="Q1238" s="11">
        <v>2187.75</v>
      </c>
      <c r="R1238" s="2"/>
    </row>
    <row r="1239" spans="1:18" ht="15.75" customHeight="1">
      <c r="A1239" s="2">
        <v>11517</v>
      </c>
      <c r="B1239" s="27" t="s">
        <v>1197</v>
      </c>
      <c r="C1239" s="12" t="s">
        <v>2477</v>
      </c>
      <c r="D1239" s="13" t="s">
        <v>2478</v>
      </c>
      <c r="E1239" s="2">
        <v>72</v>
      </c>
      <c r="F1239" s="2">
        <v>1</v>
      </c>
      <c r="G1239" s="19">
        <v>0.01</v>
      </c>
      <c r="H1239" s="19">
        <v>0.1</v>
      </c>
      <c r="I1239" s="7">
        <v>59</v>
      </c>
      <c r="J1239" s="7">
        <v>0</v>
      </c>
      <c r="K1239" s="16">
        <f>IF(OR(ISBLANK(I1239),ISBLANK(J1239)),"",(J1239/I1239))</f>
        <v>0</v>
      </c>
      <c r="L1239" s="17" t="str">
        <f>IF(K1239="","",IF(K1239&gt;=H1239,"Yes","No"))</f>
        <v>No</v>
      </c>
      <c r="M1239" s="18" t="str">
        <f>IF(OR(ISBLANK(I1239),ISBLANK(J1239)),"",IF(L1239="No", "TJ status removed",IF(K1239&gt;0.34, K1239 *1.15, K1239+0.05)))</f>
        <v>TJ status removed</v>
      </c>
      <c r="N1239" s="11">
        <v>0</v>
      </c>
      <c r="O1239" s="11">
        <v>124.92</v>
      </c>
      <c r="P1239" s="11">
        <v>0</v>
      </c>
      <c r="Q1239" s="11">
        <v>0</v>
      </c>
      <c r="R1239" s="2"/>
    </row>
    <row r="1240" spans="1:18" ht="15.75" customHeight="1">
      <c r="A1240" s="2">
        <v>40636</v>
      </c>
      <c r="B1240" s="27" t="s">
        <v>1197</v>
      </c>
      <c r="C1240" s="12" t="s">
        <v>2479</v>
      </c>
      <c r="D1240" s="13" t="s">
        <v>2480</v>
      </c>
      <c r="E1240" s="2">
        <v>87</v>
      </c>
      <c r="F1240" s="2">
        <v>5</v>
      </c>
      <c r="G1240" s="19">
        <v>0.06</v>
      </c>
      <c r="H1240" s="19">
        <v>0.13</v>
      </c>
      <c r="I1240" s="7">
        <v>68</v>
      </c>
      <c r="J1240" s="7">
        <v>6</v>
      </c>
      <c r="K1240" s="16">
        <f>IF(OR(ISBLANK(I1240),ISBLANK(J1240)),"",(J1240/I1240))</f>
        <v>8.8235294117647065E-2</v>
      </c>
      <c r="L1240" s="17" t="str">
        <f>IF(K1240="","",IF(K1240&gt;=H1240,"Yes","No"))</f>
        <v>No</v>
      </c>
      <c r="M1240" s="18" t="str">
        <f>IF(OR(ISBLANK(I1240),ISBLANK(J1240)),"",IF(L1240="No", "TJ status removed",IF(K1240&gt;0.34, K1240 *1.15, K1240+0.05)))</f>
        <v>TJ status removed</v>
      </c>
      <c r="N1240" s="11">
        <v>2.13</v>
      </c>
      <c r="O1240" s="11">
        <v>475.16</v>
      </c>
      <c r="P1240" s="11">
        <v>0</v>
      </c>
      <c r="Q1240" s="11">
        <v>767.67</v>
      </c>
      <c r="R1240" s="2" t="s">
        <v>653</v>
      </c>
    </row>
    <row r="1241" spans="1:18" ht="15.75" customHeight="1">
      <c r="A1241" s="2">
        <v>11282</v>
      </c>
      <c r="B1241" s="27" t="s">
        <v>1197</v>
      </c>
      <c r="C1241" s="12" t="s">
        <v>2481</v>
      </c>
      <c r="D1241" s="13" t="s">
        <v>2482</v>
      </c>
      <c r="E1241" s="2">
        <v>46</v>
      </c>
      <c r="F1241" s="2">
        <v>2</v>
      </c>
      <c r="G1241" s="19">
        <v>0.04</v>
      </c>
      <c r="H1241" s="19">
        <v>0.13</v>
      </c>
      <c r="I1241" s="7">
        <v>41</v>
      </c>
      <c r="J1241" s="7">
        <v>2</v>
      </c>
      <c r="K1241" s="16">
        <f>IF(OR(ISBLANK(I1241),ISBLANK(J1241)),"",(J1241/I1241))</f>
        <v>4.878048780487805E-2</v>
      </c>
      <c r="L1241" s="17" t="str">
        <f>IF(K1241="","",IF(K1241&gt;=H1241,"Yes","No"))</f>
        <v>No</v>
      </c>
      <c r="M1241" s="18" t="str">
        <f>IF(OR(ISBLANK(I1241),ISBLANK(J1241)),"",IF(L1241="No", "TJ status removed",IF(K1241&gt;0.34, K1241 *1.15, K1241+0.05)))</f>
        <v>TJ status removed</v>
      </c>
      <c r="N1241" s="11">
        <v>13.15</v>
      </c>
      <c r="O1241" s="11">
        <v>291.33</v>
      </c>
      <c r="P1241" s="11">
        <v>13.5</v>
      </c>
      <c r="Q1241" s="11">
        <v>2091.5</v>
      </c>
      <c r="R1241" s="2"/>
    </row>
    <row r="1242" spans="1:18" ht="15.75" customHeight="1">
      <c r="A1242" s="2">
        <v>12640</v>
      </c>
      <c r="B1242" s="27" t="s">
        <v>1197</v>
      </c>
      <c r="C1242" s="12" t="s">
        <v>2483</v>
      </c>
      <c r="D1242" s="13" t="s">
        <v>2484</v>
      </c>
      <c r="E1242" s="2">
        <v>200</v>
      </c>
      <c r="F1242" s="2">
        <v>12</v>
      </c>
      <c r="G1242" s="19">
        <v>0.06</v>
      </c>
      <c r="H1242" s="19">
        <v>0.14000000000000001</v>
      </c>
      <c r="I1242" s="7">
        <v>171</v>
      </c>
      <c r="J1242" s="7">
        <v>10</v>
      </c>
      <c r="K1242" s="16">
        <f>IF(OR(ISBLANK(I1242),ISBLANK(J1242)),"",(J1242/I1242))</f>
        <v>5.8479532163742687E-2</v>
      </c>
      <c r="L1242" s="17" t="str">
        <f>IF(K1242="","",IF(K1242&gt;=H1242,"Yes","No"))</f>
        <v>No</v>
      </c>
      <c r="M1242" s="18" t="str">
        <f>IF(OR(ISBLANK(I1242),ISBLANK(J1242)),"",IF(L1242="No", "TJ status removed",IF(K1242&gt;0.34, K1242 *1.15, K1242+0.05)))</f>
        <v>TJ status removed</v>
      </c>
      <c r="N1242" s="11">
        <v>1.47</v>
      </c>
      <c r="O1242" s="11">
        <v>187.52</v>
      </c>
      <c r="P1242" s="11">
        <v>9.1999999999999993</v>
      </c>
      <c r="Q1242" s="11">
        <v>1020.2</v>
      </c>
      <c r="R1242" s="2"/>
    </row>
    <row r="1243" spans="1:18" ht="15.75" customHeight="1">
      <c r="A1243" s="2">
        <v>11295</v>
      </c>
      <c r="B1243" s="27" t="s">
        <v>1197</v>
      </c>
      <c r="C1243" s="12" t="s">
        <v>2485</v>
      </c>
      <c r="D1243" s="13" t="s">
        <v>2486</v>
      </c>
      <c r="E1243" s="2">
        <v>673</v>
      </c>
      <c r="F1243" s="2">
        <v>12</v>
      </c>
      <c r="G1243" s="19">
        <v>0.02</v>
      </c>
      <c r="H1243" s="19">
        <v>0.12</v>
      </c>
      <c r="I1243" s="7">
        <v>368</v>
      </c>
      <c r="J1243" s="7">
        <v>10</v>
      </c>
      <c r="K1243" s="16">
        <f>IF(OR(ISBLANK(I1243),ISBLANK(J1243)),"",(J1243/I1243))</f>
        <v>2.717391304347826E-2</v>
      </c>
      <c r="L1243" s="17" t="str">
        <f>IF(K1243="","",IF(K1243&gt;=H1243,"Yes","No"))</f>
        <v>No</v>
      </c>
      <c r="M1243" s="18" t="str">
        <f>IF(OR(ISBLANK(I1243),ISBLANK(J1243)),"",IF(L1243="No", "TJ status removed",IF(K1243&gt;0.34, K1243 *1.15, K1243+0.05)))</f>
        <v>TJ status removed</v>
      </c>
      <c r="N1243" s="11">
        <v>1.33</v>
      </c>
      <c r="O1243" s="11">
        <v>144.91999999999999</v>
      </c>
      <c r="P1243" s="11">
        <v>0</v>
      </c>
      <c r="Q1243" s="11">
        <v>422</v>
      </c>
      <c r="R1243" s="2"/>
    </row>
    <row r="1244" spans="1:18" ht="15.75" customHeight="1">
      <c r="A1244" s="2">
        <v>606</v>
      </c>
      <c r="B1244" s="27" t="s">
        <v>1197</v>
      </c>
      <c r="C1244" s="20" t="s">
        <v>2487</v>
      </c>
      <c r="D1244" s="13" t="s">
        <v>2488</v>
      </c>
      <c r="E1244" s="2">
        <v>100</v>
      </c>
      <c r="F1244" s="2">
        <v>1</v>
      </c>
      <c r="G1244" s="19">
        <v>0.01</v>
      </c>
      <c r="H1244" s="19">
        <v>0.1</v>
      </c>
      <c r="I1244" s="7">
        <v>104</v>
      </c>
      <c r="J1244" s="7">
        <v>4</v>
      </c>
      <c r="K1244" s="16">
        <f>IF(OR(ISBLANK(I1244),ISBLANK(J1244)),"",(J1244/I1244))</f>
        <v>3.8461538461538464E-2</v>
      </c>
      <c r="L1244" s="17" t="str">
        <f>IF(K1244="","",IF(K1244&gt;=H1244,"Yes","No"))</f>
        <v>No</v>
      </c>
      <c r="M1244" s="18" t="str">
        <f>IF(OR(ISBLANK(I1244),ISBLANK(J1244)),"",IF(L1244="No", "TJ status removed",IF(K1244&gt;0.34, K1244 *1.15, K1244+0.05)))</f>
        <v>TJ status removed</v>
      </c>
      <c r="N1244" s="11">
        <v>12.95</v>
      </c>
      <c r="O1244" s="11">
        <v>317.3</v>
      </c>
      <c r="P1244" s="11">
        <v>0</v>
      </c>
      <c r="Q1244" s="11">
        <v>1317.75</v>
      </c>
      <c r="R1244" s="2"/>
    </row>
    <row r="1245" spans="1:18" ht="15.75" customHeight="1">
      <c r="A1245" s="2">
        <v>11069</v>
      </c>
      <c r="B1245" s="27" t="s">
        <v>1197</v>
      </c>
      <c r="C1245" s="12" t="s">
        <v>2489</v>
      </c>
      <c r="D1245" s="13" t="s">
        <v>2490</v>
      </c>
      <c r="E1245" s="2">
        <v>311</v>
      </c>
      <c r="F1245" s="2">
        <v>23</v>
      </c>
      <c r="G1245" s="19">
        <v>7.0000000000000007E-2</v>
      </c>
      <c r="H1245" s="19">
        <v>0.14000000000000001</v>
      </c>
      <c r="I1245" s="7">
        <v>272</v>
      </c>
      <c r="J1245" s="7">
        <v>27</v>
      </c>
      <c r="K1245" s="16">
        <f>IF(OR(ISBLANK(I1245),ISBLANK(J1245)),"",(J1245/I1245))</f>
        <v>9.9264705882352935E-2</v>
      </c>
      <c r="L1245" s="17" t="str">
        <f>IF(K1245="","",IF(K1245&gt;=H1245,"Yes","No"))</f>
        <v>No</v>
      </c>
      <c r="M1245" s="18" t="str">
        <f>IF(OR(ISBLANK(I1245),ISBLANK(J1245)),"",IF(L1245="No", "TJ status removed",IF(K1245&gt;0.34, K1245 *1.15, K1245+0.05)))</f>
        <v>TJ status removed</v>
      </c>
      <c r="N1245" s="11">
        <v>0.87</v>
      </c>
      <c r="O1245" s="11">
        <v>85.36</v>
      </c>
      <c r="P1245" s="11">
        <v>0.89</v>
      </c>
      <c r="Q1245" s="11">
        <v>533.26</v>
      </c>
      <c r="R1245" s="2"/>
    </row>
    <row r="1246" spans="1:18" ht="15.75" customHeight="1">
      <c r="A1246" s="2">
        <v>42844</v>
      </c>
      <c r="B1246" s="27" t="s">
        <v>1197</v>
      </c>
      <c r="C1246" s="12" t="s">
        <v>2491</v>
      </c>
      <c r="D1246" s="13" t="s">
        <v>2492</v>
      </c>
      <c r="E1246" s="2">
        <v>144</v>
      </c>
      <c r="F1246" s="2">
        <v>2</v>
      </c>
      <c r="G1246" s="19">
        <v>0.01</v>
      </c>
      <c r="H1246" s="19">
        <v>0.14000000000000001</v>
      </c>
      <c r="I1246" s="7">
        <v>131</v>
      </c>
      <c r="J1246" s="7">
        <v>7</v>
      </c>
      <c r="K1246" s="16">
        <f>IF(OR(ISBLANK(I1246),ISBLANK(J1246)),"",(J1246/I1246))</f>
        <v>5.3435114503816793E-2</v>
      </c>
      <c r="L1246" s="17" t="str">
        <f>IF(K1246="","",IF(K1246&gt;=H1246,"Yes","No"))</f>
        <v>No</v>
      </c>
      <c r="M1246" s="18" t="str">
        <f>IF(OR(ISBLANK(I1246),ISBLANK(J1246)),"",IF(L1246="No", "TJ status removed",IF(K1246&gt;0.34, K1246 *1.15, K1246+0.05)))</f>
        <v>TJ status removed</v>
      </c>
      <c r="N1246" s="11">
        <v>2.06</v>
      </c>
      <c r="O1246" s="11">
        <v>111.32</v>
      </c>
      <c r="P1246" s="11">
        <v>13.86</v>
      </c>
      <c r="Q1246" s="11">
        <v>725.43</v>
      </c>
      <c r="R1246" s="2"/>
    </row>
    <row r="1247" spans="1:18" ht="15.75" customHeight="1">
      <c r="A1247" s="2">
        <v>10651</v>
      </c>
      <c r="B1247" s="27" t="s">
        <v>1197</v>
      </c>
      <c r="C1247" s="12" t="s">
        <v>2493</v>
      </c>
      <c r="D1247" s="13" t="s">
        <v>2494</v>
      </c>
      <c r="E1247" s="2">
        <v>121</v>
      </c>
      <c r="F1247" s="2">
        <v>7</v>
      </c>
      <c r="G1247" s="19">
        <v>0.06</v>
      </c>
      <c r="H1247" s="19">
        <v>0.13</v>
      </c>
      <c r="I1247" s="7">
        <v>110</v>
      </c>
      <c r="J1247" s="7">
        <v>5</v>
      </c>
      <c r="K1247" s="16">
        <f>IF(OR(ISBLANK(I1247),ISBLANK(J1247)),"",(J1247/I1247))</f>
        <v>4.5454545454545456E-2</v>
      </c>
      <c r="L1247" s="17" t="str">
        <f>IF(K1247="","",IF(K1247&gt;=H1247,"Yes","No"))</f>
        <v>No</v>
      </c>
      <c r="M1247" s="18" t="str">
        <f>IF(OR(ISBLANK(I1247),ISBLANK(J1247)),"",IF(L1247="No", "TJ status removed",IF(K1247&gt;0.34, K1247 *1.15, K1247+0.05)))</f>
        <v>TJ status removed</v>
      </c>
      <c r="N1247" s="11">
        <v>2.8</v>
      </c>
      <c r="O1247" s="11">
        <v>150.04</v>
      </c>
      <c r="P1247" s="11">
        <v>0</v>
      </c>
      <c r="Q1247" s="11">
        <v>983.2</v>
      </c>
      <c r="R1247" s="2"/>
    </row>
    <row r="1248" spans="1:18" ht="15.75" customHeight="1">
      <c r="A1248" s="2">
        <v>10787</v>
      </c>
      <c r="B1248" s="27" t="s">
        <v>1197</v>
      </c>
      <c r="C1248" s="12" t="s">
        <v>2495</v>
      </c>
      <c r="D1248" s="13" t="s">
        <v>2496</v>
      </c>
      <c r="E1248" s="2">
        <v>152</v>
      </c>
      <c r="F1248" s="2">
        <v>0</v>
      </c>
      <c r="G1248" s="19">
        <v>0</v>
      </c>
      <c r="H1248" s="19">
        <v>0.1</v>
      </c>
      <c r="I1248" s="7">
        <v>137</v>
      </c>
      <c r="J1248" s="7">
        <v>0</v>
      </c>
      <c r="K1248" s="16">
        <f>IF(OR(ISBLANK(I1248),ISBLANK(J1248)),"",(J1248/I1248))</f>
        <v>0</v>
      </c>
      <c r="L1248" s="17" t="str">
        <f>IF(K1248="","",IF(K1248&gt;=H1248,"Yes","No"))</f>
        <v>No</v>
      </c>
      <c r="M1248" s="18" t="str">
        <f>IF(OR(ISBLANK(I1248),ISBLANK(J1248)),"",IF(L1248="No", "TJ status removed",IF(K1248&gt;0.34, K1248 *1.15, K1248+0.05)))</f>
        <v>TJ status removed</v>
      </c>
      <c r="N1248" s="11">
        <v>4.67</v>
      </c>
      <c r="O1248" s="11">
        <v>49.05</v>
      </c>
      <c r="P1248" s="11">
        <v>0</v>
      </c>
      <c r="Q1248" s="11">
        <v>0</v>
      </c>
      <c r="R1248" s="2"/>
    </row>
    <row r="1249" spans="1:18" ht="15.75" customHeight="1">
      <c r="A1249" s="2">
        <v>41272</v>
      </c>
      <c r="B1249" s="27" t="s">
        <v>1197</v>
      </c>
      <c r="C1249" s="12" t="s">
        <v>2497</v>
      </c>
      <c r="D1249" s="13" t="s">
        <v>2498</v>
      </c>
      <c r="E1249" s="2">
        <v>75</v>
      </c>
      <c r="F1249" s="2">
        <v>0</v>
      </c>
      <c r="G1249" s="19">
        <v>0</v>
      </c>
      <c r="H1249" s="19">
        <v>0.1</v>
      </c>
      <c r="I1249" s="7">
        <v>85</v>
      </c>
      <c r="J1249" s="7">
        <v>0</v>
      </c>
      <c r="K1249" s="16">
        <f>IF(OR(ISBLANK(I1249),ISBLANK(J1249)),"",(J1249/I1249))</f>
        <v>0</v>
      </c>
      <c r="L1249" s="17" t="str">
        <f>IF(K1249="","",IF(K1249&gt;=H1249,"Yes","No"))</f>
        <v>No</v>
      </c>
      <c r="M1249" s="18" t="str">
        <f>IF(OR(ISBLANK(I1249),ISBLANK(J1249)),"",IF(L1249="No", "TJ status removed",IF(K1249&gt;0.34, K1249 *1.15, K1249+0.05)))</f>
        <v>TJ status removed</v>
      </c>
      <c r="N1249" s="11">
        <v>0</v>
      </c>
      <c r="O1249" s="11">
        <v>78.36</v>
      </c>
      <c r="P1249" s="11">
        <v>0</v>
      </c>
      <c r="Q1249" s="11">
        <v>0</v>
      </c>
      <c r="R1249" s="2"/>
    </row>
    <row r="1250" spans="1:18" ht="15.75" customHeight="1">
      <c r="A1250" s="2">
        <v>10337</v>
      </c>
      <c r="B1250" s="27" t="s">
        <v>1197</v>
      </c>
      <c r="C1250" s="12" t="s">
        <v>2499</v>
      </c>
      <c r="D1250" s="13" t="s">
        <v>2500</v>
      </c>
      <c r="E1250" s="2">
        <v>118</v>
      </c>
      <c r="F1250" s="2">
        <v>57</v>
      </c>
      <c r="G1250" s="19">
        <v>0.48</v>
      </c>
      <c r="H1250" s="19">
        <v>0.56000000000000005</v>
      </c>
      <c r="I1250" s="7">
        <v>168</v>
      </c>
      <c r="J1250" s="7">
        <v>89</v>
      </c>
      <c r="K1250" s="16">
        <f>IF(OR(ISBLANK(I1250),ISBLANK(J1250)),"",(J1250/I1250))</f>
        <v>0.52976190476190477</v>
      </c>
      <c r="L1250" s="17" t="str">
        <f>IF(K1250="","",IF(K1250&gt;=H1250,"Yes","No"))</f>
        <v>No</v>
      </c>
      <c r="M1250" s="18" t="str">
        <f>IF(OR(ISBLANK(I1250),ISBLANK(J1250)),"",IF(L1250="No", "TJ status removed",IF(K1250&gt;0.34, K1250 *1.15, K1250+0.05)))</f>
        <v>TJ status removed</v>
      </c>
      <c r="N1250" s="11">
        <v>26.29</v>
      </c>
      <c r="O1250" s="11">
        <v>950.58</v>
      </c>
      <c r="P1250" s="11">
        <v>67.25</v>
      </c>
      <c r="Q1250" s="11">
        <v>1936.03</v>
      </c>
      <c r="R1250" s="2"/>
    </row>
    <row r="1251" spans="1:18" ht="15.75" customHeight="1">
      <c r="A1251" s="2">
        <v>11270</v>
      </c>
      <c r="B1251" s="27" t="s">
        <v>1197</v>
      </c>
      <c r="C1251" s="12" t="s">
        <v>2501</v>
      </c>
      <c r="D1251" s="13" t="s">
        <v>2502</v>
      </c>
      <c r="E1251" s="2">
        <v>185</v>
      </c>
      <c r="F1251" s="2">
        <v>15</v>
      </c>
      <c r="G1251" s="19">
        <v>0.08</v>
      </c>
      <c r="H1251" s="19">
        <v>0.15</v>
      </c>
      <c r="I1251" s="7">
        <v>149</v>
      </c>
      <c r="J1251" s="7">
        <v>22</v>
      </c>
      <c r="K1251" s="16">
        <f>IF(OR(ISBLANK(I1251),ISBLANK(J1251)),"",(J1251/I1251))</f>
        <v>0.1476510067114094</v>
      </c>
      <c r="L1251" s="17" t="str">
        <f>IF(K1251="","",IF(K1251&gt;=H1251,"Yes","No"))</f>
        <v>No</v>
      </c>
      <c r="M1251" s="18" t="str">
        <f>IF(OR(ISBLANK(I1251),ISBLANK(J1251)),"",IF(L1251="No", "TJ status removed",IF(K1251&gt;0.34, K1251 *1.15, K1251+0.05)))</f>
        <v>TJ status removed</v>
      </c>
      <c r="N1251" s="11">
        <v>30.91</v>
      </c>
      <c r="O1251" s="11">
        <v>529.12</v>
      </c>
      <c r="P1251" s="11">
        <v>28.91</v>
      </c>
      <c r="Q1251" s="11">
        <v>1974.95</v>
      </c>
      <c r="R1251" s="2"/>
    </row>
    <row r="1252" spans="1:18" ht="15.75" customHeight="1">
      <c r="A1252" s="2">
        <v>10544</v>
      </c>
      <c r="B1252" s="27" t="s">
        <v>1197</v>
      </c>
      <c r="C1252" s="12" t="s">
        <v>2503</v>
      </c>
      <c r="D1252" s="13" t="s">
        <v>2504</v>
      </c>
      <c r="E1252" s="2">
        <v>66</v>
      </c>
      <c r="F1252" s="2">
        <v>4</v>
      </c>
      <c r="G1252" s="19">
        <v>0.06</v>
      </c>
      <c r="H1252" s="19">
        <v>0.17</v>
      </c>
      <c r="I1252" s="7">
        <v>97</v>
      </c>
      <c r="J1252" s="7">
        <v>13</v>
      </c>
      <c r="K1252" s="16">
        <f>IF(OR(ISBLANK(I1252),ISBLANK(J1252)),"",(J1252/I1252))</f>
        <v>0.13402061855670103</v>
      </c>
      <c r="L1252" s="17" t="str">
        <f>IF(K1252="","",IF(K1252&gt;=H1252,"Yes","No"))</f>
        <v>No</v>
      </c>
      <c r="M1252" s="18" t="str">
        <f>IF(OR(ISBLANK(I1252),ISBLANK(J1252)),"",IF(L1252="No", "TJ status removed",IF(K1252&gt;0.34, K1252 *1.15, K1252+0.05)))</f>
        <v>TJ status removed</v>
      </c>
      <c r="N1252" s="11">
        <v>23.82</v>
      </c>
      <c r="O1252" s="11">
        <v>648.24</v>
      </c>
      <c r="P1252" s="11">
        <v>9.92</v>
      </c>
      <c r="Q1252" s="11">
        <v>1518.54</v>
      </c>
      <c r="R1252" s="2"/>
    </row>
    <row r="1253" spans="1:18" ht="15.75" customHeight="1">
      <c r="A1253" s="2">
        <v>11554</v>
      </c>
      <c r="B1253" s="27" t="s">
        <v>1197</v>
      </c>
      <c r="C1253" s="12" t="s">
        <v>2505</v>
      </c>
      <c r="D1253" s="13" t="s">
        <v>2506</v>
      </c>
      <c r="E1253" s="2">
        <v>69</v>
      </c>
      <c r="F1253" s="2">
        <v>6</v>
      </c>
      <c r="G1253" s="19">
        <v>0.09</v>
      </c>
      <c r="H1253" s="19">
        <v>0.19</v>
      </c>
      <c r="I1253" s="7">
        <v>142</v>
      </c>
      <c r="J1253" s="7">
        <v>29</v>
      </c>
      <c r="K1253" s="16">
        <f>IF(OR(ISBLANK(I1253),ISBLANK(J1253)),"",(J1253/I1253))</f>
        <v>0.20422535211267606</v>
      </c>
      <c r="L1253" s="17" t="str">
        <f>IF(K1253="","",IF(K1253&gt;=H1253,"Yes","No"))</f>
        <v>Yes</v>
      </c>
      <c r="M1253" s="18">
        <f>IF(OR(ISBLANK(I1253),ISBLANK(J1253)),"",IF(L1253="No", "TJ status removed",IF(K1253&gt;0.34, K1253 *1.15, K1253+0.05)))</f>
        <v>0.25422535211267605</v>
      </c>
      <c r="N1253" s="11">
        <v>27.01</v>
      </c>
      <c r="O1253" s="11">
        <v>506.54</v>
      </c>
      <c r="P1253" s="11">
        <v>44.69</v>
      </c>
      <c r="Q1253" s="11">
        <v>1812.14</v>
      </c>
      <c r="R1253" s="2"/>
    </row>
    <row r="1254" spans="1:18" ht="15.75" customHeight="1">
      <c r="A1254" s="2">
        <v>11370</v>
      </c>
      <c r="B1254" s="27" t="s">
        <v>1197</v>
      </c>
      <c r="C1254" s="12" t="s">
        <v>2507</v>
      </c>
      <c r="D1254" s="13" t="s">
        <v>2508</v>
      </c>
      <c r="E1254" s="2">
        <v>20</v>
      </c>
      <c r="F1254" s="2">
        <v>6</v>
      </c>
      <c r="G1254" s="19">
        <v>0.3</v>
      </c>
      <c r="H1254" s="19">
        <v>0.41</v>
      </c>
      <c r="I1254" s="7">
        <v>28</v>
      </c>
      <c r="J1254" s="7">
        <v>8</v>
      </c>
      <c r="K1254" s="16">
        <f>IF(OR(ISBLANK(I1254),ISBLANK(J1254)),"",(J1254/I1254))</f>
        <v>0.2857142857142857</v>
      </c>
      <c r="L1254" s="17" t="str">
        <f>IF(K1254="","",IF(K1254&gt;=H1254,"Yes","No"))</f>
        <v>No</v>
      </c>
      <c r="M1254" s="18" t="str">
        <f>IF(OR(ISBLANK(I1254),ISBLANK(J1254)),"",IF(L1254="No", "TJ status removed",IF(K1254&gt;0.34, K1254 *1.15, K1254+0.05)))</f>
        <v>TJ status removed</v>
      </c>
      <c r="N1254" s="11">
        <v>0</v>
      </c>
      <c r="O1254" s="11">
        <v>590.65</v>
      </c>
      <c r="P1254" s="11">
        <v>0</v>
      </c>
      <c r="Q1254" s="11">
        <v>1038.6300000000001</v>
      </c>
      <c r="R1254" s="2"/>
    </row>
    <row r="1255" spans="1:18" ht="15.75" customHeight="1">
      <c r="A1255" s="2">
        <v>11947</v>
      </c>
      <c r="B1255" s="27" t="s">
        <v>1197</v>
      </c>
      <c r="C1255" s="12" t="s">
        <v>2509</v>
      </c>
      <c r="D1255" s="13" t="s">
        <v>2510</v>
      </c>
      <c r="E1255" s="2">
        <v>15</v>
      </c>
      <c r="F1255" s="2">
        <v>5</v>
      </c>
      <c r="G1255" s="19">
        <v>0.33</v>
      </c>
      <c r="H1255" s="19">
        <v>0.38</v>
      </c>
      <c r="I1255" s="7">
        <v>16</v>
      </c>
      <c r="J1255" s="7">
        <v>7</v>
      </c>
      <c r="K1255" s="16">
        <f>IF(OR(ISBLANK(I1255),ISBLANK(J1255)),"",(J1255/I1255))</f>
        <v>0.4375</v>
      </c>
      <c r="L1255" s="17" t="str">
        <f>IF(K1255="","",IF(K1255&gt;=H1255,"Yes","No"))</f>
        <v>Yes</v>
      </c>
      <c r="M1255" s="18">
        <f>IF(OR(ISBLANK(I1255),ISBLANK(J1255)),"",IF(L1255="No", "TJ status removed",IF(K1255&gt;0.34, K1255 *1.15, K1255+0.05)))</f>
        <v>0.50312499999999993</v>
      </c>
      <c r="N1255" s="11">
        <v>12.33</v>
      </c>
      <c r="O1255" s="11">
        <v>283.56</v>
      </c>
      <c r="P1255" s="11">
        <v>35.14</v>
      </c>
      <c r="Q1255" s="11">
        <v>1588.43</v>
      </c>
      <c r="R1255" s="2"/>
    </row>
    <row r="1256" spans="1:18" ht="15.75" customHeight="1">
      <c r="A1256" s="2">
        <v>214</v>
      </c>
      <c r="B1256" s="27" t="s">
        <v>1197</v>
      </c>
      <c r="C1256" s="12" t="s">
        <v>2511</v>
      </c>
      <c r="D1256" s="13" t="s">
        <v>2512</v>
      </c>
      <c r="E1256" s="2">
        <v>44</v>
      </c>
      <c r="F1256" s="2">
        <v>8</v>
      </c>
      <c r="G1256" s="19">
        <v>0.18</v>
      </c>
      <c r="H1256" s="19">
        <v>0.39</v>
      </c>
      <c r="I1256" s="7">
        <v>25</v>
      </c>
      <c r="J1256" s="7">
        <v>15</v>
      </c>
      <c r="K1256" s="16">
        <f>IF(OR(ISBLANK(I1256),ISBLANK(J1256)),"",(J1256/I1256))</f>
        <v>0.6</v>
      </c>
      <c r="L1256" s="17" t="str">
        <f>IF(K1256="","",IF(K1256&gt;=H1256,"Yes","No"))</f>
        <v>Yes</v>
      </c>
      <c r="M1256" s="18">
        <f>IF(OR(ISBLANK(I1256),ISBLANK(J1256)),"",IF(L1256="No", "TJ status removed",IF(K1256&gt;0.34, K1256 *1.15, K1256+0.05)))</f>
        <v>0.69</v>
      </c>
      <c r="N1256" s="11">
        <v>8.6</v>
      </c>
      <c r="O1256" s="11">
        <v>1178.7</v>
      </c>
      <c r="P1256" s="11">
        <v>6.13</v>
      </c>
      <c r="Q1256" s="11">
        <v>1935.53</v>
      </c>
      <c r="R1256" s="2"/>
    </row>
    <row r="1257" spans="1:18" ht="15.75" customHeight="1">
      <c r="A1257" s="2">
        <v>13258</v>
      </c>
      <c r="B1257" s="27" t="s">
        <v>1197</v>
      </c>
      <c r="C1257" s="12" t="s">
        <v>2513</v>
      </c>
      <c r="D1257" s="13" t="s">
        <v>2514</v>
      </c>
      <c r="E1257" s="2">
        <v>127</v>
      </c>
      <c r="F1257" s="2">
        <v>40</v>
      </c>
      <c r="G1257" s="19">
        <v>0.31</v>
      </c>
      <c r="H1257" s="19">
        <v>0.36</v>
      </c>
      <c r="I1257" s="7">
        <v>122</v>
      </c>
      <c r="J1257" s="7">
        <v>50</v>
      </c>
      <c r="K1257" s="16">
        <f>IF(OR(ISBLANK(I1257),ISBLANK(J1257)),"",(J1257/I1257))</f>
        <v>0.4098360655737705</v>
      </c>
      <c r="L1257" s="17" t="str">
        <f>IF(K1257="","",IF(K1257&gt;=H1257,"Yes","No"))</f>
        <v>Yes</v>
      </c>
      <c r="M1257" s="18">
        <f>IF(OR(ISBLANK(I1257),ISBLANK(J1257)),"",IF(L1257="No", "TJ status removed",IF(K1257&gt;0.34, K1257 *1.15, K1257+0.05)))</f>
        <v>0.47131147540983603</v>
      </c>
      <c r="N1257" s="11">
        <v>57.17</v>
      </c>
      <c r="O1257" s="11">
        <v>1450.61</v>
      </c>
      <c r="P1257" s="11">
        <v>137.66</v>
      </c>
      <c r="Q1257" s="11">
        <v>5242.68</v>
      </c>
      <c r="R1257" s="2"/>
    </row>
    <row r="1258" spans="1:18" ht="15.75" customHeight="1">
      <c r="A1258" s="2">
        <v>11280</v>
      </c>
      <c r="B1258" s="27" t="s">
        <v>1197</v>
      </c>
      <c r="C1258" s="12" t="s">
        <v>2515</v>
      </c>
      <c r="D1258" s="13" t="s">
        <v>2516</v>
      </c>
      <c r="E1258" s="2">
        <v>18</v>
      </c>
      <c r="F1258" s="2">
        <v>4</v>
      </c>
      <c r="G1258" s="19">
        <v>0.22</v>
      </c>
      <c r="H1258" s="19">
        <v>0.31</v>
      </c>
      <c r="I1258" s="7">
        <v>18</v>
      </c>
      <c r="J1258" s="7">
        <v>4</v>
      </c>
      <c r="K1258" s="16">
        <f>IF(OR(ISBLANK(I1258),ISBLANK(J1258)),"",(J1258/I1258))</f>
        <v>0.22222222222222221</v>
      </c>
      <c r="L1258" s="17" t="str">
        <f>IF(K1258="","",IF(K1258&gt;=H1258,"Yes","No"))</f>
        <v>No</v>
      </c>
      <c r="M1258" s="18" t="str">
        <f>IF(OR(ISBLANK(I1258),ISBLANK(J1258)),"",IF(L1258="No", "TJ status removed",IF(K1258&gt;0.34, K1258 *1.15, K1258+0.05)))</f>
        <v>TJ status removed</v>
      </c>
      <c r="N1258" s="11">
        <v>65</v>
      </c>
      <c r="O1258" s="11">
        <v>1801.29</v>
      </c>
      <c r="P1258" s="11">
        <v>6.5</v>
      </c>
      <c r="Q1258" s="11">
        <v>2050.75</v>
      </c>
      <c r="R1258" s="2"/>
    </row>
    <row r="1259" spans="1:18" ht="15.75" customHeight="1">
      <c r="A1259" s="2">
        <v>10900</v>
      </c>
      <c r="B1259" s="27" t="s">
        <v>1197</v>
      </c>
      <c r="C1259" s="12" t="s">
        <v>2517</v>
      </c>
      <c r="D1259" s="13" t="s">
        <v>2518</v>
      </c>
      <c r="E1259" s="2">
        <v>31</v>
      </c>
      <c r="F1259" s="2">
        <v>4</v>
      </c>
      <c r="G1259" s="19">
        <v>0.13</v>
      </c>
      <c r="H1259" s="19">
        <v>0.18</v>
      </c>
      <c r="I1259" s="7">
        <v>32</v>
      </c>
      <c r="J1259" s="7">
        <v>4</v>
      </c>
      <c r="K1259" s="16">
        <f>IF(OR(ISBLANK(I1259),ISBLANK(J1259)),"",(J1259/I1259))</f>
        <v>0.125</v>
      </c>
      <c r="L1259" s="17" t="str">
        <f>IF(K1259="","",IF(K1259&gt;=H1259,"Yes","No"))</f>
        <v>No</v>
      </c>
      <c r="M1259" s="18" t="str">
        <f>IF(OR(ISBLANK(I1259),ISBLANK(J1259)),"",IF(L1259="No", "TJ status removed",IF(K1259&gt;0.34, K1259 *1.15, K1259+0.05)))</f>
        <v>TJ status removed</v>
      </c>
      <c r="N1259" s="11">
        <v>13.54</v>
      </c>
      <c r="O1259" s="11">
        <v>776</v>
      </c>
      <c r="P1259" s="11">
        <v>42.5</v>
      </c>
      <c r="Q1259" s="11">
        <v>1731</v>
      </c>
      <c r="R1259" s="2"/>
    </row>
    <row r="1260" spans="1:18" ht="15.75" customHeight="1">
      <c r="A1260" s="2">
        <v>41270</v>
      </c>
      <c r="B1260" s="27" t="s">
        <v>1197</v>
      </c>
      <c r="C1260" s="12" t="s">
        <v>2519</v>
      </c>
      <c r="D1260" s="13" t="s">
        <v>2520</v>
      </c>
      <c r="E1260" s="2">
        <v>38</v>
      </c>
      <c r="F1260" s="2">
        <v>1</v>
      </c>
      <c r="G1260" s="19">
        <v>0.03</v>
      </c>
      <c r="H1260" s="19">
        <v>0.16</v>
      </c>
      <c r="I1260" s="7">
        <v>91</v>
      </c>
      <c r="J1260" s="7">
        <v>14</v>
      </c>
      <c r="K1260" s="16">
        <f>IF(OR(ISBLANK(I1260),ISBLANK(J1260)),"",(J1260/I1260))</f>
        <v>0.15384615384615385</v>
      </c>
      <c r="L1260" s="17" t="str">
        <f>IF(K1260="","",IF(K1260&gt;=H1260,"Yes","No"))</f>
        <v>No</v>
      </c>
      <c r="M1260" s="18" t="str">
        <f>IF(OR(ISBLANK(I1260),ISBLANK(J1260)),"",IF(L1260="No", "TJ status removed",IF(K1260&gt;0.34, K1260 *1.15, K1260+0.05)))</f>
        <v>TJ status removed</v>
      </c>
      <c r="N1260" s="11">
        <v>5.9</v>
      </c>
      <c r="O1260" s="11">
        <v>215.29</v>
      </c>
      <c r="P1260" s="11">
        <v>12.5</v>
      </c>
      <c r="Q1260" s="11">
        <v>1026.1400000000001</v>
      </c>
      <c r="R1260" s="2"/>
    </row>
    <row r="1261" spans="1:18" ht="15.75" customHeight="1">
      <c r="A1261" s="2">
        <v>11269</v>
      </c>
      <c r="B1261" s="27" t="s">
        <v>1197</v>
      </c>
      <c r="C1261" s="12" t="s">
        <v>2521</v>
      </c>
      <c r="D1261" s="13" t="s">
        <v>2522</v>
      </c>
      <c r="E1261" s="2">
        <v>56</v>
      </c>
      <c r="F1261" s="2">
        <v>8</v>
      </c>
      <c r="G1261" s="19">
        <v>0.14000000000000001</v>
      </c>
      <c r="H1261" s="19">
        <v>0.19</v>
      </c>
      <c r="I1261" s="7">
        <v>52</v>
      </c>
      <c r="J1261" s="7">
        <v>9</v>
      </c>
      <c r="K1261" s="16">
        <f>IF(OR(ISBLANK(I1261),ISBLANK(J1261)),"",(J1261/I1261))</f>
        <v>0.17307692307692307</v>
      </c>
      <c r="L1261" s="17" t="str">
        <f>IF(K1261="","",IF(K1261&gt;=H1261,"Yes","No"))</f>
        <v>No</v>
      </c>
      <c r="M1261" s="18" t="str">
        <f>IF(OR(ISBLANK(I1261),ISBLANK(J1261)),"",IF(L1261="No", "TJ status removed",IF(K1261&gt;0.34, K1261 *1.15, K1261+0.05)))</f>
        <v>TJ status removed</v>
      </c>
      <c r="N1261" s="11">
        <v>8</v>
      </c>
      <c r="O1261" s="11">
        <v>691.28</v>
      </c>
      <c r="P1261" s="11">
        <v>3.11</v>
      </c>
      <c r="Q1261" s="11">
        <v>1610.11</v>
      </c>
      <c r="R1261" s="2"/>
    </row>
    <row r="1262" spans="1:18" ht="15.75" customHeight="1">
      <c r="A1262" s="2">
        <v>12602</v>
      </c>
      <c r="B1262" s="27" t="s">
        <v>1197</v>
      </c>
      <c r="C1262" s="12" t="s">
        <v>2523</v>
      </c>
      <c r="D1262" s="13" t="s">
        <v>2524</v>
      </c>
      <c r="E1262" s="2">
        <v>293</v>
      </c>
      <c r="F1262" s="2">
        <v>5</v>
      </c>
      <c r="G1262" s="19">
        <v>0.02</v>
      </c>
      <c r="H1262" s="19">
        <v>0.12</v>
      </c>
      <c r="I1262" s="7">
        <v>259</v>
      </c>
      <c r="J1262" s="7">
        <v>8</v>
      </c>
      <c r="K1262" s="16">
        <f>IF(OR(ISBLANK(I1262),ISBLANK(J1262)),"",(J1262/I1262))</f>
        <v>3.0888030888030889E-2</v>
      </c>
      <c r="L1262" s="17" t="str">
        <f>IF(K1262="","",IF(K1262&gt;=H1262,"Yes","No"))</f>
        <v>No</v>
      </c>
      <c r="M1262" s="18" t="str">
        <f>IF(OR(ISBLANK(I1262),ISBLANK(J1262)),"",IF(L1262="No", "TJ status removed",IF(K1262&gt;0.34, K1262 *1.15, K1262+0.05)))</f>
        <v>TJ status removed</v>
      </c>
      <c r="N1262" s="11">
        <v>9.27</v>
      </c>
      <c r="O1262" s="11">
        <v>139.75</v>
      </c>
      <c r="P1262" s="11">
        <v>20.5</v>
      </c>
      <c r="Q1262" s="11">
        <v>1285.1300000000001</v>
      </c>
      <c r="R1262" s="2"/>
    </row>
    <row r="1263" spans="1:18" ht="15.75" customHeight="1">
      <c r="A1263" s="2">
        <v>10865</v>
      </c>
      <c r="B1263" s="27" t="s">
        <v>1197</v>
      </c>
      <c r="C1263" s="12" t="s">
        <v>2525</v>
      </c>
      <c r="D1263" s="13" t="s">
        <v>2526</v>
      </c>
      <c r="E1263" s="2">
        <v>32</v>
      </c>
      <c r="F1263" s="2">
        <v>5</v>
      </c>
      <c r="G1263" s="19">
        <v>0.16</v>
      </c>
      <c r="H1263" s="19">
        <v>0.25</v>
      </c>
      <c r="I1263" s="7">
        <v>27</v>
      </c>
      <c r="J1263" s="7">
        <v>6</v>
      </c>
      <c r="K1263" s="16">
        <f>IF(OR(ISBLANK(I1263),ISBLANK(J1263)),"",(J1263/I1263))</f>
        <v>0.22222222222222221</v>
      </c>
      <c r="L1263" s="17" t="str">
        <f>IF(K1263="","",IF(K1263&gt;=H1263,"Yes","No"))</f>
        <v>No</v>
      </c>
      <c r="M1263" s="18" t="str">
        <f>IF(OR(ISBLANK(I1263),ISBLANK(J1263)),"",IF(L1263="No", "TJ status removed",IF(K1263&gt;0.34, K1263 *1.15, K1263+0.05)))</f>
        <v>TJ status removed</v>
      </c>
      <c r="N1263" s="11">
        <v>7.14</v>
      </c>
      <c r="O1263" s="11">
        <v>281.29000000000002</v>
      </c>
      <c r="P1263" s="11">
        <v>7.67</v>
      </c>
      <c r="Q1263" s="11">
        <v>1072.67</v>
      </c>
      <c r="R1263" s="2"/>
    </row>
    <row r="1264" spans="1:18" ht="15.75" customHeight="1">
      <c r="A1264" s="2">
        <v>41686</v>
      </c>
      <c r="B1264" s="27" t="s">
        <v>1197</v>
      </c>
      <c r="C1264" s="12" t="s">
        <v>2527</v>
      </c>
      <c r="D1264" s="13" t="s">
        <v>2528</v>
      </c>
      <c r="E1264" s="2">
        <v>37</v>
      </c>
      <c r="F1264" s="2">
        <v>20</v>
      </c>
      <c r="G1264" s="19">
        <v>0.54</v>
      </c>
      <c r="H1264" s="19">
        <v>0.62</v>
      </c>
      <c r="I1264" s="7">
        <v>37</v>
      </c>
      <c r="J1264" s="7">
        <v>15</v>
      </c>
      <c r="K1264" s="16">
        <f>IF(OR(ISBLANK(I1264),ISBLANK(J1264)),"",(J1264/I1264))</f>
        <v>0.40540540540540543</v>
      </c>
      <c r="L1264" s="17" t="str">
        <f>IF(K1264="","",IF(K1264&gt;=H1264,"Yes","No"))</f>
        <v>No</v>
      </c>
      <c r="M1264" s="18" t="str">
        <f>IF(OR(ISBLANK(I1264),ISBLANK(J1264)),"",IF(L1264="No", "TJ status removed",IF(K1264&gt;0.34, K1264 *1.15, K1264+0.05)))</f>
        <v>TJ status removed</v>
      </c>
      <c r="N1264" s="11">
        <v>20.45</v>
      </c>
      <c r="O1264" s="11">
        <v>641.5</v>
      </c>
      <c r="P1264" s="11">
        <v>40.4</v>
      </c>
      <c r="Q1264" s="11">
        <v>1977.27</v>
      </c>
      <c r="R1264" s="2"/>
    </row>
    <row r="1265" spans="1:18" ht="15.75" customHeight="1">
      <c r="A1265" s="2">
        <v>10836</v>
      </c>
      <c r="B1265" s="27" t="s">
        <v>1197</v>
      </c>
      <c r="C1265" s="12" t="s">
        <v>2529</v>
      </c>
      <c r="D1265" s="13" t="s">
        <v>2530</v>
      </c>
      <c r="E1265" s="2">
        <v>67</v>
      </c>
      <c r="F1265" s="2">
        <v>16</v>
      </c>
      <c r="G1265" s="19">
        <v>0.24</v>
      </c>
      <c r="H1265" s="19">
        <v>0.39</v>
      </c>
      <c r="I1265" s="7">
        <v>40</v>
      </c>
      <c r="J1265" s="7">
        <v>14</v>
      </c>
      <c r="K1265" s="16">
        <f>IF(OR(ISBLANK(I1265),ISBLANK(J1265)),"",(J1265/I1265))</f>
        <v>0.35</v>
      </c>
      <c r="L1265" s="17" t="str">
        <f>IF(K1265="","",IF(K1265&gt;=H1265,"Yes","No"))</f>
        <v>No</v>
      </c>
      <c r="M1265" s="18" t="str">
        <f>IF(OR(ISBLANK(I1265),ISBLANK(J1265)),"",IF(L1265="No", "TJ status removed",IF(K1265&gt;0.34, K1265 *1.15, K1265+0.05)))</f>
        <v>TJ status removed</v>
      </c>
      <c r="N1265" s="11">
        <v>8.27</v>
      </c>
      <c r="O1265" s="11">
        <v>158.85</v>
      </c>
      <c r="P1265" s="11">
        <v>7.57</v>
      </c>
      <c r="Q1265" s="11">
        <v>843.64</v>
      </c>
      <c r="R1265" s="2"/>
    </row>
    <row r="1266" spans="1:18" ht="15.75" customHeight="1">
      <c r="A1266" s="2">
        <v>10617</v>
      </c>
      <c r="B1266" s="27" t="s">
        <v>1197</v>
      </c>
      <c r="C1266" s="12" t="s">
        <v>2531</v>
      </c>
      <c r="D1266" s="13" t="s">
        <v>2532</v>
      </c>
      <c r="E1266" s="2">
        <v>66</v>
      </c>
      <c r="F1266" s="2">
        <v>12</v>
      </c>
      <c r="G1266" s="19">
        <v>0.18</v>
      </c>
      <c r="H1266" s="19">
        <v>0.32</v>
      </c>
      <c r="I1266" s="7">
        <v>68</v>
      </c>
      <c r="J1266" s="7">
        <v>11</v>
      </c>
      <c r="K1266" s="16">
        <f>IF(OR(ISBLANK(I1266),ISBLANK(J1266)),"",(J1266/I1266))</f>
        <v>0.16176470588235295</v>
      </c>
      <c r="L1266" s="17" t="str">
        <f>IF(K1266="","",IF(K1266&gt;=H1266,"Yes","No"))</f>
        <v>No</v>
      </c>
      <c r="M1266" s="18" t="str">
        <f>IF(OR(ISBLANK(I1266),ISBLANK(J1266)),"",IF(L1266="No", "TJ status removed",IF(K1266&gt;0.34, K1266 *1.15, K1266+0.05)))</f>
        <v>TJ status removed</v>
      </c>
      <c r="N1266" s="11">
        <v>15.09</v>
      </c>
      <c r="O1266" s="11">
        <v>379.63</v>
      </c>
      <c r="P1266" s="11">
        <v>19.45</v>
      </c>
      <c r="Q1266" s="11">
        <v>2033.18</v>
      </c>
      <c r="R1266" s="2"/>
    </row>
    <row r="1267" spans="1:18" ht="15.75" customHeight="1">
      <c r="A1267" s="2">
        <v>11868</v>
      </c>
      <c r="B1267" s="27" t="s">
        <v>1197</v>
      </c>
      <c r="C1267" s="12" t="s">
        <v>2533</v>
      </c>
      <c r="D1267" s="13" t="s">
        <v>2534</v>
      </c>
      <c r="E1267" s="2">
        <v>53</v>
      </c>
      <c r="F1267" s="2">
        <v>5</v>
      </c>
      <c r="G1267" s="19">
        <v>0.09</v>
      </c>
      <c r="H1267" s="19">
        <v>0.17</v>
      </c>
      <c r="I1267" s="7">
        <v>41</v>
      </c>
      <c r="J1267" s="7">
        <v>6</v>
      </c>
      <c r="K1267" s="16">
        <f>IF(OR(ISBLANK(I1267),ISBLANK(J1267)),"",(J1267/I1267))</f>
        <v>0.14634146341463414</v>
      </c>
      <c r="L1267" s="17" t="str">
        <f>IF(K1267="","",IF(K1267&gt;=H1267,"Yes","No"))</f>
        <v>No</v>
      </c>
      <c r="M1267" s="18" t="str">
        <f>IF(OR(ISBLANK(I1267),ISBLANK(J1267)),"",IF(L1267="No", "TJ status removed",IF(K1267&gt;0.34, K1267 *1.15, K1267+0.05)))</f>
        <v>TJ status removed</v>
      </c>
      <c r="N1267" s="11">
        <v>6.6</v>
      </c>
      <c r="O1267" s="11">
        <v>341.31</v>
      </c>
      <c r="P1267" s="11">
        <v>11.17</v>
      </c>
      <c r="Q1267" s="11">
        <v>1485.5</v>
      </c>
      <c r="R1267" s="2"/>
    </row>
    <row r="1268" spans="1:18" ht="15.75" customHeight="1">
      <c r="A1268" s="2">
        <v>43587</v>
      </c>
      <c r="B1268" s="27" t="s">
        <v>1197</v>
      </c>
      <c r="C1268" s="12" t="s">
        <v>2535</v>
      </c>
      <c r="D1268" s="13" t="s">
        <v>2536</v>
      </c>
      <c r="E1268" s="2">
        <v>35</v>
      </c>
      <c r="F1268" s="2">
        <v>6</v>
      </c>
      <c r="G1268" s="19">
        <v>0.17</v>
      </c>
      <c r="H1268" s="19">
        <v>0.22</v>
      </c>
      <c r="I1268" s="7">
        <v>33</v>
      </c>
      <c r="J1268" s="7">
        <v>5</v>
      </c>
      <c r="K1268" s="16">
        <f>IF(OR(ISBLANK(I1268),ISBLANK(J1268)),"",(J1268/I1268))</f>
        <v>0.15151515151515152</v>
      </c>
      <c r="L1268" s="17" t="str">
        <f>IF(K1268="","",IF(K1268&gt;=H1268,"Yes","No"))</f>
        <v>No</v>
      </c>
      <c r="M1268" s="18" t="str">
        <f>IF(OR(ISBLANK(I1268),ISBLANK(J1268)),"",IF(L1268="No", "TJ status removed",IF(K1268&gt;0.34, K1268 *1.15, K1268+0.05)))</f>
        <v>TJ status removed</v>
      </c>
      <c r="N1268" s="11">
        <v>0</v>
      </c>
      <c r="O1268" s="11">
        <v>471.43</v>
      </c>
      <c r="P1268" s="11">
        <v>0</v>
      </c>
      <c r="Q1268" s="11">
        <v>921.4</v>
      </c>
      <c r="R1268" s="2"/>
    </row>
    <row r="1269" spans="1:18" ht="15.75" customHeight="1">
      <c r="A1269" s="2">
        <v>41254</v>
      </c>
      <c r="B1269" s="27" t="s">
        <v>1197</v>
      </c>
      <c r="C1269" s="12" t="s">
        <v>2537</v>
      </c>
      <c r="D1269" s="13" t="s">
        <v>2538</v>
      </c>
      <c r="E1269" s="2">
        <v>80</v>
      </c>
      <c r="F1269" s="2">
        <v>1</v>
      </c>
      <c r="G1269" s="19">
        <v>0.01</v>
      </c>
      <c r="H1269" s="19">
        <v>0.15</v>
      </c>
      <c r="I1269" s="7">
        <v>51</v>
      </c>
      <c r="J1269" s="7">
        <v>3</v>
      </c>
      <c r="K1269" s="16">
        <f>IF(OR(ISBLANK(I1269),ISBLANK(J1269)),"",(J1269/I1269))</f>
        <v>5.8823529411764705E-2</v>
      </c>
      <c r="L1269" s="17" t="str">
        <f>IF(K1269="","",IF(K1269&gt;=H1269,"Yes","No"))</f>
        <v>No</v>
      </c>
      <c r="M1269" s="18" t="str">
        <f>IF(OR(ISBLANK(I1269),ISBLANK(J1269)),"",IF(L1269="No", "TJ status removed",IF(K1269&gt;0.34, K1269 *1.15, K1269+0.05)))</f>
        <v>TJ status removed</v>
      </c>
      <c r="N1269" s="11">
        <v>19.75</v>
      </c>
      <c r="O1269" s="11">
        <v>522.6</v>
      </c>
      <c r="P1269" s="11">
        <v>80</v>
      </c>
      <c r="Q1269" s="11">
        <v>1868.33</v>
      </c>
      <c r="R1269" s="2"/>
    </row>
    <row r="1270" spans="1:18" ht="15.75" customHeight="1">
      <c r="A1270" s="2">
        <v>10482</v>
      </c>
      <c r="B1270" s="27" t="s">
        <v>1197</v>
      </c>
      <c r="C1270" s="12" t="s">
        <v>2539</v>
      </c>
      <c r="D1270" s="13" t="s">
        <v>2540</v>
      </c>
      <c r="E1270" s="2">
        <v>30</v>
      </c>
      <c r="F1270" s="2">
        <v>6</v>
      </c>
      <c r="G1270" s="19">
        <v>0.2</v>
      </c>
      <c r="H1270" s="19">
        <v>0.25</v>
      </c>
      <c r="I1270" s="7">
        <v>24</v>
      </c>
      <c r="J1270" s="7">
        <v>9</v>
      </c>
      <c r="K1270" s="16">
        <f>IF(OR(ISBLANK(I1270),ISBLANK(J1270)),"",(J1270/I1270))</f>
        <v>0.375</v>
      </c>
      <c r="L1270" s="17" t="str">
        <f>IF(K1270="","",IF(K1270&gt;=H1270,"Yes","No"))</f>
        <v>Yes</v>
      </c>
      <c r="M1270" s="18">
        <f>IF(OR(ISBLANK(I1270),ISBLANK(J1270)),"",IF(L1270="No", "TJ status removed",IF(K1270&gt;0.34, K1270 *1.15, K1270+0.05)))</f>
        <v>0.43124999999999997</v>
      </c>
      <c r="N1270" s="11">
        <v>18.8</v>
      </c>
      <c r="O1270" s="11">
        <v>989.93</v>
      </c>
      <c r="P1270" s="11">
        <v>15.78</v>
      </c>
      <c r="Q1270" s="11">
        <v>1827.67</v>
      </c>
      <c r="R1270" s="2"/>
    </row>
    <row r="1271" spans="1:18" ht="15.75" customHeight="1">
      <c r="A1271" s="2">
        <v>40799</v>
      </c>
      <c r="B1271" s="27" t="s">
        <v>1197</v>
      </c>
      <c r="C1271" s="12" t="s">
        <v>2541</v>
      </c>
      <c r="D1271" s="13" t="s">
        <v>2542</v>
      </c>
      <c r="E1271" s="2">
        <v>164</v>
      </c>
      <c r="F1271" s="2">
        <v>46</v>
      </c>
      <c r="G1271" s="19">
        <v>0.28000000000000003</v>
      </c>
      <c r="H1271" s="19">
        <v>0.33</v>
      </c>
      <c r="I1271" s="7">
        <v>145</v>
      </c>
      <c r="J1271" s="7">
        <v>43</v>
      </c>
      <c r="K1271" s="16">
        <f>IF(OR(ISBLANK(I1271),ISBLANK(J1271)),"",(J1271/I1271))</f>
        <v>0.29655172413793102</v>
      </c>
      <c r="L1271" s="17" t="str">
        <f>IF(K1271="","",IF(K1271&gt;=H1271,"Yes","No"))</f>
        <v>No</v>
      </c>
      <c r="M1271" s="18" t="str">
        <f>IF(OR(ISBLANK(I1271),ISBLANK(J1271)),"",IF(L1271="No", "TJ status removed",IF(K1271&gt;0.34, K1271 *1.15, K1271+0.05)))</f>
        <v>TJ status removed</v>
      </c>
      <c r="N1271" s="11">
        <v>23.31</v>
      </c>
      <c r="O1271" s="11">
        <v>872.13</v>
      </c>
      <c r="P1271" s="11">
        <v>31.67</v>
      </c>
      <c r="Q1271" s="11">
        <v>1954.33</v>
      </c>
      <c r="R1271" s="2"/>
    </row>
    <row r="1272" spans="1:18" ht="15.75" customHeight="1">
      <c r="A1272" s="2">
        <v>40509</v>
      </c>
      <c r="B1272" s="27" t="s">
        <v>1197</v>
      </c>
      <c r="C1272" s="12" t="s">
        <v>2543</v>
      </c>
      <c r="D1272" s="13" t="s">
        <v>2544</v>
      </c>
      <c r="E1272" s="2">
        <v>172</v>
      </c>
      <c r="F1272" s="2">
        <v>66</v>
      </c>
      <c r="G1272" s="19">
        <v>0.38</v>
      </c>
      <c r="H1272" s="19">
        <v>0.59</v>
      </c>
      <c r="I1272" s="7">
        <v>107</v>
      </c>
      <c r="J1272" s="7">
        <v>49</v>
      </c>
      <c r="K1272" s="16">
        <f>IF(OR(ISBLANK(I1272),ISBLANK(J1272)),"",(J1272/I1272))</f>
        <v>0.45794392523364486</v>
      </c>
      <c r="L1272" s="17" t="str">
        <f>IF(K1272="","",IF(K1272&gt;=H1272,"Yes","No"))</f>
        <v>No</v>
      </c>
      <c r="M1272" s="18" t="str">
        <f>IF(OR(ISBLANK(I1272),ISBLANK(J1272)),"",IF(L1272="No", "TJ status removed",IF(K1272&gt;0.34, K1272 *1.15, K1272+0.05)))</f>
        <v>TJ status removed</v>
      </c>
      <c r="N1272" s="11">
        <v>29.74</v>
      </c>
      <c r="O1272" s="11">
        <v>553.53</v>
      </c>
      <c r="P1272" s="11">
        <v>20.18</v>
      </c>
      <c r="Q1272" s="11">
        <v>1644.47</v>
      </c>
      <c r="R1272" s="2"/>
    </row>
    <row r="1273" spans="1:18" ht="15.75" customHeight="1">
      <c r="A1273" s="2">
        <v>40962</v>
      </c>
      <c r="B1273" s="27" t="s">
        <v>1197</v>
      </c>
      <c r="C1273" s="12" t="s">
        <v>2545</v>
      </c>
      <c r="D1273" s="13" t="s">
        <v>2546</v>
      </c>
      <c r="E1273" s="2">
        <v>58</v>
      </c>
      <c r="F1273" s="2">
        <v>10</v>
      </c>
      <c r="G1273" s="19">
        <v>0.17</v>
      </c>
      <c r="H1273" s="19">
        <v>0.22</v>
      </c>
      <c r="I1273" s="7">
        <v>59</v>
      </c>
      <c r="J1273" s="7">
        <v>5</v>
      </c>
      <c r="K1273" s="16">
        <f>IF(OR(ISBLANK(I1273),ISBLANK(J1273)),"",(J1273/I1273))</f>
        <v>8.4745762711864403E-2</v>
      </c>
      <c r="L1273" s="17" t="str">
        <f>IF(K1273="","",IF(K1273&gt;=H1273,"Yes","No"))</f>
        <v>No</v>
      </c>
      <c r="M1273" s="18" t="str">
        <f>IF(OR(ISBLANK(I1273),ISBLANK(J1273)),"",IF(L1273="No", "TJ status removed",IF(K1273&gt;0.34, K1273 *1.15, K1273+0.05)))</f>
        <v>TJ status removed</v>
      </c>
      <c r="N1273" s="11">
        <v>2.7</v>
      </c>
      <c r="O1273" s="11">
        <v>180.8</v>
      </c>
      <c r="P1273" s="11">
        <v>22.8</v>
      </c>
      <c r="Q1273" s="11">
        <v>1452.2</v>
      </c>
      <c r="R1273" s="2"/>
    </row>
    <row r="1274" spans="1:18" ht="15.75" customHeight="1">
      <c r="A1274" s="2">
        <v>12243</v>
      </c>
      <c r="B1274" s="27" t="s">
        <v>1197</v>
      </c>
      <c r="C1274" s="12" t="s">
        <v>2547</v>
      </c>
      <c r="D1274" s="13" t="s">
        <v>2548</v>
      </c>
      <c r="E1274" s="2">
        <v>23</v>
      </c>
      <c r="F1274" s="2">
        <v>2</v>
      </c>
      <c r="G1274" s="19">
        <v>0.09</v>
      </c>
      <c r="H1274" s="19">
        <v>0.2</v>
      </c>
      <c r="I1274" s="7">
        <v>12</v>
      </c>
      <c r="J1274" s="7">
        <v>9</v>
      </c>
      <c r="K1274" s="16">
        <f>IF(OR(ISBLANK(I1274),ISBLANK(J1274)),"",(J1274/I1274))</f>
        <v>0.75</v>
      </c>
      <c r="L1274" s="17" t="str">
        <f>IF(K1274="","",IF(K1274&gt;=H1274,"Yes","No"))</f>
        <v>Yes</v>
      </c>
      <c r="M1274" s="18">
        <f>IF(OR(ISBLANK(I1274),ISBLANK(J1274)),"",IF(L1274="No", "TJ status removed",IF(K1274&gt;0.34, K1274 *1.15, K1274+0.05)))</f>
        <v>0.86249999999999993</v>
      </c>
      <c r="N1274" s="11">
        <v>0</v>
      </c>
      <c r="O1274" s="11">
        <v>179</v>
      </c>
      <c r="P1274" s="11">
        <v>0</v>
      </c>
      <c r="Q1274" s="11">
        <v>743</v>
      </c>
      <c r="R1274" s="2"/>
    </row>
    <row r="1275" spans="1:18" ht="15.75" customHeight="1">
      <c r="A1275" s="2">
        <v>41782</v>
      </c>
      <c r="B1275" s="27" t="s">
        <v>1197</v>
      </c>
      <c r="C1275" s="12" t="s">
        <v>2549</v>
      </c>
      <c r="D1275" s="13" t="s">
        <v>2550</v>
      </c>
      <c r="E1275" s="2">
        <v>26</v>
      </c>
      <c r="F1275" s="2">
        <v>8</v>
      </c>
      <c r="G1275" s="19">
        <v>0.31</v>
      </c>
      <c r="H1275" s="19">
        <v>0.36</v>
      </c>
      <c r="I1275" s="7">
        <v>34</v>
      </c>
      <c r="J1275" s="7">
        <v>11</v>
      </c>
      <c r="K1275" s="16">
        <f>IF(OR(ISBLANK(I1275),ISBLANK(J1275)),"",(J1275/I1275))</f>
        <v>0.3235294117647059</v>
      </c>
      <c r="L1275" s="17" t="str">
        <f>IF(K1275="","",IF(K1275&gt;=H1275,"Yes","No"))</f>
        <v>No</v>
      </c>
      <c r="M1275" s="18" t="str">
        <f>IF(OR(ISBLANK(I1275),ISBLANK(J1275)),"",IF(L1275="No", "TJ status removed",IF(K1275&gt;0.34, K1275 *1.15, K1275+0.05)))</f>
        <v>TJ status removed</v>
      </c>
      <c r="N1275" s="11">
        <v>0</v>
      </c>
      <c r="O1275" s="11">
        <v>1111.43</v>
      </c>
      <c r="P1275" s="11">
        <v>0</v>
      </c>
      <c r="Q1275" s="11">
        <v>1984</v>
      </c>
      <c r="R1275" s="2"/>
    </row>
    <row r="1276" spans="1:18" ht="15.75" customHeight="1">
      <c r="A1276" s="2">
        <v>11195</v>
      </c>
      <c r="B1276" s="27" t="s">
        <v>1197</v>
      </c>
      <c r="C1276" s="12" t="s">
        <v>2551</v>
      </c>
      <c r="D1276" s="13" t="s">
        <v>2552</v>
      </c>
      <c r="E1276" s="2">
        <v>33</v>
      </c>
      <c r="F1276" s="2">
        <v>11</v>
      </c>
      <c r="G1276" s="19">
        <v>0.33</v>
      </c>
      <c r="H1276" s="19">
        <v>0.38</v>
      </c>
      <c r="I1276" s="7">
        <v>26</v>
      </c>
      <c r="J1276" s="7">
        <v>15</v>
      </c>
      <c r="K1276" s="16">
        <f>IF(OR(ISBLANK(I1276),ISBLANK(J1276)),"",(J1276/I1276))</f>
        <v>0.57692307692307687</v>
      </c>
      <c r="L1276" s="17" t="str">
        <f>IF(K1276="","",IF(K1276&gt;=H1276,"Yes","No"))</f>
        <v>Yes</v>
      </c>
      <c r="M1276" s="18">
        <f>IF(OR(ISBLANK(I1276),ISBLANK(J1276)),"",IF(L1276="No", "TJ status removed",IF(K1276&gt;0.34, K1276 *1.15, K1276+0.05)))</f>
        <v>0.66346153846153832</v>
      </c>
      <c r="N1276" s="11">
        <v>8.18</v>
      </c>
      <c r="O1276" s="11">
        <v>1016</v>
      </c>
      <c r="P1276" s="11">
        <v>7.6</v>
      </c>
      <c r="Q1276" s="11">
        <v>1396.93</v>
      </c>
      <c r="R1276" s="2"/>
    </row>
    <row r="1277" spans="1:18" ht="15.75" customHeight="1">
      <c r="A1277" s="2">
        <v>43036</v>
      </c>
      <c r="B1277" s="27" t="s">
        <v>1197</v>
      </c>
      <c r="C1277" s="12" t="s">
        <v>2553</v>
      </c>
      <c r="D1277" s="13" t="s">
        <v>2554</v>
      </c>
      <c r="E1277" s="2">
        <v>69</v>
      </c>
      <c r="F1277" s="2">
        <v>21</v>
      </c>
      <c r="G1277" s="19">
        <v>0.3</v>
      </c>
      <c r="H1277" s="19">
        <v>0.35</v>
      </c>
      <c r="I1277" s="7">
        <v>36</v>
      </c>
      <c r="J1277" s="7">
        <v>15</v>
      </c>
      <c r="K1277" s="16">
        <f>IF(OR(ISBLANK(I1277),ISBLANK(J1277)),"",(J1277/I1277))</f>
        <v>0.41666666666666669</v>
      </c>
      <c r="L1277" s="17" t="str">
        <f>IF(K1277="","",IF(K1277&gt;=H1277,"Yes","No"))</f>
        <v>Yes</v>
      </c>
      <c r="M1277" s="18">
        <f>IF(OR(ISBLANK(I1277),ISBLANK(J1277)),"",IF(L1277="No", "TJ status removed",IF(K1277&gt;0.34, K1277 *1.15, K1277+0.05)))</f>
        <v>0.47916666666666663</v>
      </c>
      <c r="N1277" s="11">
        <v>37.81</v>
      </c>
      <c r="O1277" s="11">
        <v>915.38</v>
      </c>
      <c r="P1277" s="11">
        <v>9.27</v>
      </c>
      <c r="Q1277" s="11">
        <v>2472.5300000000002</v>
      </c>
      <c r="R1277" s="2"/>
    </row>
    <row r="1278" spans="1:18" ht="15.75" customHeight="1">
      <c r="A1278" s="2">
        <v>10708</v>
      </c>
      <c r="B1278" s="27" t="s">
        <v>1197</v>
      </c>
      <c r="C1278" s="12" t="s">
        <v>2555</v>
      </c>
      <c r="D1278" s="13" t="s">
        <v>2556</v>
      </c>
      <c r="E1278" s="2">
        <v>31</v>
      </c>
      <c r="F1278" s="2">
        <v>9</v>
      </c>
      <c r="G1278" s="19">
        <v>0.28999999999999998</v>
      </c>
      <c r="H1278" s="19">
        <v>0.64</v>
      </c>
      <c r="I1278" s="7">
        <v>28</v>
      </c>
      <c r="J1278" s="7">
        <v>17</v>
      </c>
      <c r="K1278" s="16">
        <f>IF(OR(ISBLANK(I1278),ISBLANK(J1278)),"",(J1278/I1278))</f>
        <v>0.6071428571428571</v>
      </c>
      <c r="L1278" s="17" t="str">
        <f>IF(K1278="","",IF(K1278&gt;=H1278,"Yes","No"))</f>
        <v>No</v>
      </c>
      <c r="M1278" s="18" t="str">
        <f>IF(OR(ISBLANK(I1278),ISBLANK(J1278)),"",IF(L1278="No", "TJ status removed",IF(K1278&gt;0.34, K1278 *1.15, K1278+0.05)))</f>
        <v>TJ status removed</v>
      </c>
      <c r="N1278" s="11">
        <v>47</v>
      </c>
      <c r="O1278" s="11">
        <v>564.64</v>
      </c>
      <c r="P1278" s="11">
        <v>28.53</v>
      </c>
      <c r="Q1278" s="11">
        <v>1966.06</v>
      </c>
      <c r="R1278" s="2"/>
    </row>
    <row r="1279" spans="1:18" ht="15.75" customHeight="1">
      <c r="A1279" s="2">
        <v>12122</v>
      </c>
      <c r="B1279" s="27" t="s">
        <v>1197</v>
      </c>
      <c r="C1279" s="12" t="s">
        <v>2557</v>
      </c>
      <c r="D1279" s="13" t="s">
        <v>2558</v>
      </c>
      <c r="E1279" s="2">
        <v>59</v>
      </c>
      <c r="F1279" s="2">
        <v>16</v>
      </c>
      <c r="G1279" s="19">
        <v>0.27</v>
      </c>
      <c r="H1279" s="19">
        <v>0.32</v>
      </c>
      <c r="I1279" s="7">
        <v>53</v>
      </c>
      <c r="J1279" s="7">
        <v>16</v>
      </c>
      <c r="K1279" s="16">
        <f>IF(OR(ISBLANK(I1279),ISBLANK(J1279)),"",(J1279/I1279))</f>
        <v>0.30188679245283018</v>
      </c>
      <c r="L1279" s="17" t="str">
        <f>IF(K1279="","",IF(K1279&gt;=H1279,"Yes","No"))</f>
        <v>No</v>
      </c>
      <c r="M1279" s="18" t="str">
        <f>IF(OR(ISBLANK(I1279),ISBLANK(J1279)),"",IF(L1279="No", "TJ status removed",IF(K1279&gt;0.34, K1279 *1.15, K1279+0.05)))</f>
        <v>TJ status removed</v>
      </c>
      <c r="N1279" s="11">
        <v>14.62</v>
      </c>
      <c r="O1279" s="11">
        <v>596.24</v>
      </c>
      <c r="P1279" s="11">
        <v>29.94</v>
      </c>
      <c r="Q1279" s="11">
        <v>1581.19</v>
      </c>
      <c r="R1279" s="2"/>
    </row>
    <row r="1280" spans="1:18" ht="15.75" customHeight="1">
      <c r="A1280" s="2">
        <v>41635</v>
      </c>
      <c r="B1280" s="27" t="s">
        <v>1197</v>
      </c>
      <c r="C1280" s="12" t="s">
        <v>2559</v>
      </c>
      <c r="D1280" s="13" t="s">
        <v>2560</v>
      </c>
      <c r="E1280" s="2">
        <v>23</v>
      </c>
      <c r="F1280" s="2">
        <v>6</v>
      </c>
      <c r="G1280" s="19">
        <v>0.26</v>
      </c>
      <c r="H1280" s="19">
        <v>0.31</v>
      </c>
      <c r="I1280" s="7">
        <v>19</v>
      </c>
      <c r="J1280" s="7">
        <v>3</v>
      </c>
      <c r="K1280" s="16">
        <f>IF(OR(ISBLANK(I1280),ISBLANK(J1280)),"",(J1280/I1280))</f>
        <v>0.15789473684210525</v>
      </c>
      <c r="L1280" s="17" t="str">
        <f>IF(K1280="","",IF(K1280&gt;=H1280,"Yes","No"))</f>
        <v>No</v>
      </c>
      <c r="M1280" s="18" t="str">
        <f>IF(OR(ISBLANK(I1280),ISBLANK(J1280)),"",IF(L1280="No", "TJ status removed",IF(K1280&gt;0.34, K1280 *1.15, K1280+0.05)))</f>
        <v>TJ status removed</v>
      </c>
      <c r="N1280" s="11">
        <v>9</v>
      </c>
      <c r="O1280" s="11">
        <v>699.06</v>
      </c>
      <c r="P1280" s="11">
        <v>0</v>
      </c>
      <c r="Q1280" s="11">
        <v>4125.67</v>
      </c>
      <c r="R1280" s="2"/>
    </row>
    <row r="1281" spans="1:18" ht="15.75" customHeight="1">
      <c r="A1281" s="2">
        <v>33</v>
      </c>
      <c r="B1281" s="27" t="s">
        <v>1197</v>
      </c>
      <c r="C1281" s="12" t="s">
        <v>2561</v>
      </c>
      <c r="D1281" s="13" t="s">
        <v>2562</v>
      </c>
      <c r="E1281" s="2">
        <v>36</v>
      </c>
      <c r="F1281" s="2">
        <v>2</v>
      </c>
      <c r="G1281" s="19">
        <v>0.06</v>
      </c>
      <c r="H1281" s="19">
        <v>0.15</v>
      </c>
      <c r="I1281" s="7">
        <v>45</v>
      </c>
      <c r="J1281" s="7">
        <v>2</v>
      </c>
      <c r="K1281" s="16">
        <f>IF(OR(ISBLANK(I1281),ISBLANK(J1281)),"",(J1281/I1281))</f>
        <v>4.4444444444444446E-2</v>
      </c>
      <c r="L1281" s="17" t="str">
        <f>IF(K1281="","",IF(K1281&gt;=H1281,"Yes","No"))</f>
        <v>No</v>
      </c>
      <c r="M1281" s="18" t="str">
        <f>IF(OR(ISBLANK(I1281),ISBLANK(J1281)),"",IF(L1281="No", "TJ status removed",IF(K1281&gt;0.34, K1281 *1.15, K1281+0.05)))</f>
        <v>TJ status removed</v>
      </c>
      <c r="N1281" s="11">
        <v>3.42</v>
      </c>
      <c r="O1281" s="11">
        <v>788.12</v>
      </c>
      <c r="P1281" s="11">
        <v>0</v>
      </c>
      <c r="Q1281" s="11">
        <v>1478.5</v>
      </c>
      <c r="R1281" s="2"/>
    </row>
    <row r="1282" spans="1:18" ht="15.75" customHeight="1">
      <c r="A1282" s="2">
        <v>10800</v>
      </c>
      <c r="B1282" s="27" t="s">
        <v>1197</v>
      </c>
      <c r="C1282" s="12" t="s">
        <v>2563</v>
      </c>
      <c r="D1282" s="13" t="s">
        <v>2564</v>
      </c>
      <c r="E1282" s="2">
        <v>57</v>
      </c>
      <c r="F1282" s="2">
        <v>28</v>
      </c>
      <c r="G1282" s="19">
        <v>0.49</v>
      </c>
      <c r="H1282" s="19">
        <v>0.69</v>
      </c>
      <c r="I1282" s="7">
        <v>70</v>
      </c>
      <c r="J1282" s="7">
        <v>36</v>
      </c>
      <c r="K1282" s="16">
        <f>IF(OR(ISBLANK(I1282),ISBLANK(J1282)),"",(J1282/I1282))</f>
        <v>0.51428571428571423</v>
      </c>
      <c r="L1282" s="17" t="str">
        <f>IF(K1282="","",IF(K1282&gt;=H1282,"Yes","No"))</f>
        <v>No</v>
      </c>
      <c r="M1282" s="18" t="str">
        <f>IF(OR(ISBLANK(I1282),ISBLANK(J1282)),"",IF(L1282="No", "TJ status removed",IF(K1282&gt;0.34, K1282 *1.15, K1282+0.05)))</f>
        <v>TJ status removed</v>
      </c>
      <c r="N1282" s="11">
        <v>7.18</v>
      </c>
      <c r="O1282" s="11">
        <v>841.24</v>
      </c>
      <c r="P1282" s="11">
        <v>2.5299999999999998</v>
      </c>
      <c r="Q1282" s="11">
        <v>1308.3900000000001</v>
      </c>
      <c r="R1282" s="2"/>
    </row>
    <row r="1283" spans="1:18" ht="15.75" customHeight="1">
      <c r="A1283" s="2">
        <v>11596</v>
      </c>
      <c r="B1283" s="27" t="s">
        <v>1197</v>
      </c>
      <c r="C1283" s="12" t="s">
        <v>2565</v>
      </c>
      <c r="D1283" s="13" t="s">
        <v>2566</v>
      </c>
      <c r="E1283" s="2">
        <v>94</v>
      </c>
      <c r="F1283" s="2">
        <v>5</v>
      </c>
      <c r="G1283" s="19">
        <v>0.05</v>
      </c>
      <c r="H1283" s="19">
        <v>0.12</v>
      </c>
      <c r="I1283" s="7">
        <v>123</v>
      </c>
      <c r="J1283" s="7">
        <v>4</v>
      </c>
      <c r="K1283" s="16">
        <f>IF(OR(ISBLANK(I1283),ISBLANK(J1283)),"",(J1283/I1283))</f>
        <v>3.2520325203252036E-2</v>
      </c>
      <c r="L1283" s="17" t="str">
        <f>IF(K1283="","",IF(K1283&gt;=H1283,"Yes","No"))</f>
        <v>No</v>
      </c>
      <c r="M1283" s="18" t="str">
        <f>IF(OR(ISBLANK(I1283),ISBLANK(J1283)),"",IF(L1283="No", "TJ status removed",IF(K1283&gt;0.34, K1283 *1.15, K1283+0.05)))</f>
        <v>TJ status removed</v>
      </c>
      <c r="N1283" s="11">
        <v>5.39</v>
      </c>
      <c r="O1283" s="11">
        <v>300.91000000000003</v>
      </c>
      <c r="P1283" s="11">
        <v>15</v>
      </c>
      <c r="Q1283" s="11">
        <v>1714.75</v>
      </c>
      <c r="R1283" s="2"/>
    </row>
    <row r="1284" spans="1:18" ht="15.75" customHeight="1">
      <c r="A1284" s="2">
        <v>42106</v>
      </c>
      <c r="B1284" s="27" t="s">
        <v>1197</v>
      </c>
      <c r="C1284" s="12" t="s">
        <v>2567</v>
      </c>
      <c r="D1284" s="13" t="s">
        <v>2568</v>
      </c>
      <c r="E1284" s="2">
        <v>262</v>
      </c>
      <c r="F1284" s="2">
        <v>4</v>
      </c>
      <c r="G1284" s="19">
        <v>0.02</v>
      </c>
      <c r="H1284" s="19">
        <v>0.11</v>
      </c>
      <c r="I1284" s="7">
        <v>264</v>
      </c>
      <c r="J1284" s="7">
        <v>2</v>
      </c>
      <c r="K1284" s="16">
        <f>IF(OR(ISBLANK(I1284),ISBLANK(J1284)),"",(J1284/I1284))</f>
        <v>7.575757575757576E-3</v>
      </c>
      <c r="L1284" s="17" t="str">
        <f>IF(K1284="","",IF(K1284&gt;=H1284,"Yes","No"))</f>
        <v>No</v>
      </c>
      <c r="M1284" s="18" t="str">
        <f>IF(OR(ISBLANK(I1284),ISBLANK(J1284)),"",IF(L1284="No", "TJ status removed",IF(K1284&gt;0.34, K1284 *1.15, K1284+0.05)))</f>
        <v>TJ status removed</v>
      </c>
      <c r="N1284" s="11">
        <v>0</v>
      </c>
      <c r="O1284" s="11">
        <v>157.06</v>
      </c>
      <c r="P1284" s="11">
        <v>0</v>
      </c>
      <c r="Q1284" s="11">
        <v>820</v>
      </c>
      <c r="R1284" s="2"/>
    </row>
    <row r="1285" spans="1:18" ht="15.75" customHeight="1">
      <c r="A1285" s="2">
        <v>12215</v>
      </c>
      <c r="B1285" s="27" t="s">
        <v>1197</v>
      </c>
      <c r="C1285" s="12" t="s">
        <v>2569</v>
      </c>
      <c r="D1285" s="13" t="s">
        <v>2570</v>
      </c>
      <c r="E1285" s="2">
        <v>11</v>
      </c>
      <c r="F1285" s="2">
        <v>5</v>
      </c>
      <c r="G1285" s="19">
        <v>0.45</v>
      </c>
      <c r="H1285" s="19">
        <v>0.52</v>
      </c>
      <c r="I1285" s="7">
        <v>22</v>
      </c>
      <c r="J1285" s="7">
        <v>9</v>
      </c>
      <c r="K1285" s="16">
        <f>IF(OR(ISBLANK(I1285),ISBLANK(J1285)),"",(J1285/I1285))</f>
        <v>0.40909090909090912</v>
      </c>
      <c r="L1285" s="17" t="str">
        <f>IF(K1285="","",IF(K1285&gt;=H1285,"Yes","No"))</f>
        <v>No</v>
      </c>
      <c r="M1285" s="18" t="str">
        <f>IF(OR(ISBLANK(I1285),ISBLANK(J1285)),"",IF(L1285="No", "TJ status removed",IF(K1285&gt;0.34, K1285 *1.15, K1285+0.05)))</f>
        <v>TJ status removed</v>
      </c>
      <c r="N1285" s="11">
        <v>0</v>
      </c>
      <c r="O1285" s="11">
        <v>1602.23</v>
      </c>
      <c r="P1285" s="11">
        <v>0</v>
      </c>
      <c r="Q1285" s="11">
        <v>1047</v>
      </c>
      <c r="R1285" s="2"/>
    </row>
    <row r="1286" spans="1:18" ht="15.75" customHeight="1">
      <c r="A1286" s="2">
        <v>231</v>
      </c>
      <c r="B1286" s="27" t="s">
        <v>1197</v>
      </c>
      <c r="C1286" s="12" t="s">
        <v>2571</v>
      </c>
      <c r="D1286" s="13" t="s">
        <v>2572</v>
      </c>
      <c r="E1286" s="2">
        <v>47</v>
      </c>
      <c r="F1286" s="2">
        <v>13</v>
      </c>
      <c r="G1286" s="19">
        <v>0.28000000000000003</v>
      </c>
      <c r="H1286" s="19">
        <v>0.38</v>
      </c>
      <c r="I1286" s="7">
        <v>37</v>
      </c>
      <c r="J1286" s="7">
        <v>14</v>
      </c>
      <c r="K1286" s="16">
        <f>IF(OR(ISBLANK(I1286),ISBLANK(J1286)),"",(J1286/I1286))</f>
        <v>0.3783783783783784</v>
      </c>
      <c r="L1286" s="17" t="str">
        <f>IF(K1286="","",IF(K1286&gt;=H1286,"Yes","No"))</f>
        <v>No</v>
      </c>
      <c r="M1286" s="18" t="str">
        <f>IF(OR(ISBLANK(I1286),ISBLANK(J1286)),"",IF(L1286="No", "TJ status removed",IF(K1286&gt;0.34, K1286 *1.15, K1286+0.05)))</f>
        <v>TJ status removed</v>
      </c>
      <c r="N1286" s="11">
        <v>11.78</v>
      </c>
      <c r="O1286" s="11">
        <v>523.42999999999995</v>
      </c>
      <c r="P1286" s="11">
        <v>6.86</v>
      </c>
      <c r="Q1286" s="11">
        <v>2182</v>
      </c>
      <c r="R1286" s="2"/>
    </row>
    <row r="1287" spans="1:18" ht="15.75" customHeight="1">
      <c r="A1287" s="2">
        <v>244</v>
      </c>
      <c r="B1287" s="27" t="s">
        <v>1197</v>
      </c>
      <c r="C1287" s="12" t="s">
        <v>2573</v>
      </c>
      <c r="D1287" s="13" t="s">
        <v>2574</v>
      </c>
      <c r="E1287" s="2">
        <v>74</v>
      </c>
      <c r="F1287" s="2">
        <v>17</v>
      </c>
      <c r="G1287" s="19">
        <v>0.23</v>
      </c>
      <c r="H1287" s="19">
        <v>0.28000000000000003</v>
      </c>
      <c r="I1287" s="7">
        <v>75</v>
      </c>
      <c r="J1287" s="7">
        <v>24</v>
      </c>
      <c r="K1287" s="16">
        <f>IF(OR(ISBLANK(I1287),ISBLANK(J1287)),"",(J1287/I1287))</f>
        <v>0.32</v>
      </c>
      <c r="L1287" s="17" t="str">
        <f>IF(K1287="","",IF(K1287&gt;=H1287,"Yes","No"))</f>
        <v>Yes</v>
      </c>
      <c r="M1287" s="18">
        <f>IF(OR(ISBLANK(I1287),ISBLANK(J1287)),"",IF(L1287="No", "TJ status removed",IF(K1287&gt;0.34, K1287 *1.15, K1287+0.05)))</f>
        <v>0.37</v>
      </c>
      <c r="N1287" s="11">
        <v>11.82</v>
      </c>
      <c r="O1287" s="11">
        <v>497.02</v>
      </c>
      <c r="P1287" s="11">
        <v>9.7100000000000009</v>
      </c>
      <c r="Q1287" s="11">
        <v>1451.92</v>
      </c>
      <c r="R1287" s="2"/>
    </row>
    <row r="1288" spans="1:18" ht="15.75" customHeight="1">
      <c r="A1288" s="2">
        <v>42860</v>
      </c>
      <c r="B1288" s="27" t="s">
        <v>1197</v>
      </c>
      <c r="C1288" s="12" t="s">
        <v>2575</v>
      </c>
      <c r="D1288" s="13" t="s">
        <v>2576</v>
      </c>
      <c r="E1288" s="2">
        <v>128</v>
      </c>
      <c r="F1288" s="2">
        <v>27</v>
      </c>
      <c r="G1288" s="19">
        <v>0.21</v>
      </c>
      <c r="H1288" s="19">
        <v>0.28999999999999998</v>
      </c>
      <c r="I1288" s="7">
        <v>171</v>
      </c>
      <c r="J1288" s="7">
        <v>35</v>
      </c>
      <c r="K1288" s="16">
        <f>IF(OR(ISBLANK(I1288),ISBLANK(J1288)),"",(J1288/I1288))</f>
        <v>0.2046783625730994</v>
      </c>
      <c r="L1288" s="17" t="str">
        <f>IF(K1288="","",IF(K1288&gt;=H1288,"Yes","No"))</f>
        <v>No</v>
      </c>
      <c r="M1288" s="18" t="str">
        <f>IF(OR(ISBLANK(I1288),ISBLANK(J1288)),"",IF(L1288="No", "TJ status removed",IF(K1288&gt;0.34, K1288 *1.15, K1288+0.05)))</f>
        <v>TJ status removed</v>
      </c>
      <c r="N1288" s="11">
        <v>14.6</v>
      </c>
      <c r="O1288" s="11">
        <v>355.02</v>
      </c>
      <c r="P1288" s="11">
        <v>9.8000000000000007</v>
      </c>
      <c r="Q1288" s="11">
        <v>2858.69</v>
      </c>
      <c r="R1288" s="2"/>
    </row>
    <row r="1289" spans="1:18" ht="15.75" customHeight="1">
      <c r="A1289" s="2">
        <v>11627</v>
      </c>
      <c r="B1289" s="27" t="s">
        <v>1197</v>
      </c>
      <c r="C1289" s="12" t="s">
        <v>2577</v>
      </c>
      <c r="D1289" s="13" t="s">
        <v>2578</v>
      </c>
      <c r="E1289" s="2">
        <v>26</v>
      </c>
      <c r="F1289" s="2">
        <v>5</v>
      </c>
      <c r="G1289" s="19">
        <v>0.19</v>
      </c>
      <c r="H1289" s="19">
        <v>0.32</v>
      </c>
      <c r="I1289" s="7">
        <v>38</v>
      </c>
      <c r="J1289" s="7">
        <v>16</v>
      </c>
      <c r="K1289" s="16">
        <f>IF(OR(ISBLANK(I1289),ISBLANK(J1289)),"",(J1289/I1289))</f>
        <v>0.42105263157894735</v>
      </c>
      <c r="L1289" s="17" t="str">
        <f>IF(K1289="","",IF(K1289&gt;=H1289,"Yes","No"))</f>
        <v>Yes</v>
      </c>
      <c r="M1289" s="18">
        <f>IF(OR(ISBLANK(I1289),ISBLANK(J1289)),"",IF(L1289="No", "TJ status removed",IF(K1289&gt;0.34, K1289 *1.15, K1289+0.05)))</f>
        <v>0.48421052631578942</v>
      </c>
      <c r="N1289" s="11">
        <v>0</v>
      </c>
      <c r="O1289" s="11">
        <v>577.23</v>
      </c>
      <c r="P1289" s="11">
        <v>0</v>
      </c>
      <c r="Q1289" s="11">
        <v>2200.25</v>
      </c>
      <c r="R1289" s="2"/>
    </row>
    <row r="1290" spans="1:18" ht="15.75" customHeight="1">
      <c r="A1290" s="2">
        <v>12012</v>
      </c>
      <c r="B1290" s="27" t="s">
        <v>1197</v>
      </c>
      <c r="C1290" s="12" t="s">
        <v>2579</v>
      </c>
      <c r="D1290" s="13" t="s">
        <v>2580</v>
      </c>
      <c r="E1290" s="2">
        <v>104</v>
      </c>
      <c r="F1290" s="2">
        <v>2</v>
      </c>
      <c r="G1290" s="19">
        <v>0.02</v>
      </c>
      <c r="H1290" s="19">
        <v>0.16</v>
      </c>
      <c r="I1290" s="7">
        <v>101</v>
      </c>
      <c r="J1290" s="7">
        <v>5</v>
      </c>
      <c r="K1290" s="16">
        <f>IF(OR(ISBLANK(I1290),ISBLANK(J1290)),"",(J1290/I1290))</f>
        <v>4.9504950495049507E-2</v>
      </c>
      <c r="L1290" s="17" t="str">
        <f>IF(K1290="","",IF(K1290&gt;=H1290,"Yes","No"))</f>
        <v>No</v>
      </c>
      <c r="M1290" s="18" t="str">
        <f>IF(OR(ISBLANK(I1290),ISBLANK(J1290)),"",IF(L1290="No", "TJ status removed",IF(K1290&gt;0.34, K1290 *1.15, K1290+0.05)))</f>
        <v>TJ status removed</v>
      </c>
      <c r="N1290" s="11">
        <v>22</v>
      </c>
      <c r="O1290" s="11">
        <v>219.51</v>
      </c>
      <c r="P1290" s="11">
        <v>19.8</v>
      </c>
      <c r="Q1290" s="11">
        <v>2040.6</v>
      </c>
      <c r="R1290" s="2"/>
    </row>
    <row r="1291" spans="1:18" ht="15.75" customHeight="1">
      <c r="A1291" s="2">
        <v>10098</v>
      </c>
      <c r="B1291" s="27" t="s">
        <v>1197</v>
      </c>
      <c r="C1291" s="12" t="s">
        <v>2581</v>
      </c>
      <c r="D1291" s="13" t="s">
        <v>2582</v>
      </c>
      <c r="E1291" s="2">
        <v>218</v>
      </c>
      <c r="F1291" s="2">
        <v>42</v>
      </c>
      <c r="G1291" s="19">
        <v>0.19</v>
      </c>
      <c r="H1291" s="19">
        <v>0.24</v>
      </c>
      <c r="I1291" s="7">
        <v>164</v>
      </c>
      <c r="J1291" s="7">
        <v>34</v>
      </c>
      <c r="K1291" s="16">
        <f>IF(OR(ISBLANK(I1291),ISBLANK(J1291)),"",(J1291/I1291))</f>
        <v>0.2073170731707317</v>
      </c>
      <c r="L1291" s="17" t="str">
        <f>IF(K1291="","",IF(K1291&gt;=H1291,"Yes","No"))</f>
        <v>No</v>
      </c>
      <c r="M1291" s="18" t="str">
        <f>IF(OR(ISBLANK(I1291),ISBLANK(J1291)),"",IF(L1291="No", "TJ status removed",IF(K1291&gt;0.34, K1291 *1.15, K1291+0.05)))</f>
        <v>TJ status removed</v>
      </c>
      <c r="N1291" s="11">
        <v>14.96</v>
      </c>
      <c r="O1291" s="11">
        <v>415.66</v>
      </c>
      <c r="P1291" s="11">
        <v>25.29</v>
      </c>
      <c r="Q1291" s="11">
        <v>1883.32</v>
      </c>
      <c r="R1291" s="2"/>
    </row>
    <row r="1292" spans="1:18" ht="15.75" customHeight="1">
      <c r="A1292" s="2">
        <v>12161</v>
      </c>
      <c r="B1292" s="27" t="s">
        <v>1197</v>
      </c>
      <c r="C1292" s="12" t="s">
        <v>2583</v>
      </c>
      <c r="D1292" s="13" t="s">
        <v>2584</v>
      </c>
      <c r="E1292" s="2">
        <v>121</v>
      </c>
      <c r="F1292" s="2">
        <v>32</v>
      </c>
      <c r="G1292" s="19">
        <v>0.26</v>
      </c>
      <c r="H1292" s="19">
        <v>0.31</v>
      </c>
      <c r="I1292" s="7">
        <v>118</v>
      </c>
      <c r="J1292" s="7">
        <v>43</v>
      </c>
      <c r="K1292" s="16">
        <f>IF(OR(ISBLANK(I1292),ISBLANK(J1292)),"",(J1292/I1292))</f>
        <v>0.36440677966101692</v>
      </c>
      <c r="L1292" s="17" t="str">
        <f>IF(K1292="","",IF(K1292&gt;=H1292,"Yes","No"))</f>
        <v>Yes</v>
      </c>
      <c r="M1292" s="18">
        <f>IF(OR(ISBLANK(I1292),ISBLANK(J1292)),"",IF(L1292="No", "TJ status removed",IF(K1292&gt;0.34, K1292 *1.15, K1292+0.05)))</f>
        <v>0.41906779661016941</v>
      </c>
      <c r="N1292" s="11">
        <v>14.16</v>
      </c>
      <c r="O1292" s="11">
        <v>757.61</v>
      </c>
      <c r="P1292" s="11">
        <v>11.19</v>
      </c>
      <c r="Q1292" s="11">
        <v>1817.95</v>
      </c>
      <c r="R1292" s="2"/>
    </row>
    <row r="1293" spans="1:18" ht="15.75" customHeight="1">
      <c r="A1293" s="2">
        <v>449</v>
      </c>
      <c r="B1293" s="27" t="s">
        <v>1197</v>
      </c>
      <c r="C1293" s="12" t="s">
        <v>2585</v>
      </c>
      <c r="D1293" s="13" t="s">
        <v>2586</v>
      </c>
      <c r="E1293" s="2">
        <v>25</v>
      </c>
      <c r="F1293" s="2">
        <v>3</v>
      </c>
      <c r="G1293" s="19">
        <v>0.12</v>
      </c>
      <c r="H1293" s="19">
        <v>0.18</v>
      </c>
      <c r="I1293" s="7">
        <v>24</v>
      </c>
      <c r="J1293" s="7">
        <v>7</v>
      </c>
      <c r="K1293" s="16">
        <f>IF(OR(ISBLANK(I1293),ISBLANK(J1293)),"",(J1293/I1293))</f>
        <v>0.29166666666666669</v>
      </c>
      <c r="L1293" s="17" t="str">
        <f>IF(K1293="","",IF(K1293&gt;=H1293,"Yes","No"))</f>
        <v>Yes</v>
      </c>
      <c r="M1293" s="18">
        <f>IF(OR(ISBLANK(I1293),ISBLANK(J1293)),"",IF(L1293="No", "TJ status removed",IF(K1293&gt;0.34, K1293 *1.15, K1293+0.05)))</f>
        <v>0.34166666666666667</v>
      </c>
      <c r="N1293" s="11">
        <v>12.76</v>
      </c>
      <c r="O1293" s="11">
        <v>607.17999999999995</v>
      </c>
      <c r="P1293" s="11">
        <v>8</v>
      </c>
      <c r="Q1293" s="11">
        <v>1157.71</v>
      </c>
      <c r="R1293" s="2"/>
    </row>
    <row r="1294" spans="1:18" ht="15.75" customHeight="1">
      <c r="A1294" s="2">
        <v>42461</v>
      </c>
      <c r="B1294" s="27" t="s">
        <v>1197</v>
      </c>
      <c r="C1294" s="12" t="s">
        <v>2587</v>
      </c>
      <c r="D1294" s="13" t="s">
        <v>2588</v>
      </c>
      <c r="E1294" s="2">
        <v>174</v>
      </c>
      <c r="F1294" s="2">
        <v>54</v>
      </c>
      <c r="G1294" s="19">
        <v>0.31</v>
      </c>
      <c r="H1294" s="19">
        <v>0.36</v>
      </c>
      <c r="I1294" s="7">
        <v>168</v>
      </c>
      <c r="J1294" s="7">
        <v>53</v>
      </c>
      <c r="K1294" s="16">
        <f>IF(OR(ISBLANK(I1294),ISBLANK(J1294)),"",(J1294/I1294))</f>
        <v>0.31547619047619047</v>
      </c>
      <c r="L1294" s="17" t="str">
        <f>IF(K1294="","",IF(K1294&gt;=H1294,"Yes","No"))</f>
        <v>No</v>
      </c>
      <c r="M1294" s="18" t="str">
        <f>IF(OR(ISBLANK(I1294),ISBLANK(J1294)),"",IF(L1294="No", "TJ status removed",IF(K1294&gt;0.34, K1294 *1.15, K1294+0.05)))</f>
        <v>TJ status removed</v>
      </c>
      <c r="N1294" s="11">
        <v>16.190000000000001</v>
      </c>
      <c r="O1294" s="11">
        <v>346.97</v>
      </c>
      <c r="P1294" s="11">
        <v>22.09</v>
      </c>
      <c r="Q1294" s="11">
        <v>1411.17</v>
      </c>
      <c r="R1294" s="2"/>
    </row>
    <row r="1295" spans="1:18" ht="15.75" customHeight="1">
      <c r="A1295" s="2">
        <v>10883</v>
      </c>
      <c r="B1295" s="27" t="s">
        <v>1197</v>
      </c>
      <c r="C1295" s="12" t="s">
        <v>2589</v>
      </c>
      <c r="D1295" s="13" t="s">
        <v>2590</v>
      </c>
      <c r="E1295" s="2">
        <v>33</v>
      </c>
      <c r="F1295" s="2">
        <v>5</v>
      </c>
      <c r="G1295" s="19">
        <v>0.15</v>
      </c>
      <c r="H1295" s="19">
        <v>0.31</v>
      </c>
      <c r="I1295" s="7">
        <v>23</v>
      </c>
      <c r="J1295" s="7">
        <v>4</v>
      </c>
      <c r="K1295" s="16">
        <f>IF(OR(ISBLANK(I1295),ISBLANK(J1295)),"",(J1295/I1295))</f>
        <v>0.17391304347826086</v>
      </c>
      <c r="L1295" s="17" t="str">
        <f>IF(K1295="","",IF(K1295&gt;=H1295,"Yes","No"))</f>
        <v>No</v>
      </c>
      <c r="M1295" s="18" t="str">
        <f>IF(OR(ISBLANK(I1295),ISBLANK(J1295)),"",IF(L1295="No", "TJ status removed",IF(K1295&gt;0.34, K1295 *1.15, K1295+0.05)))</f>
        <v>TJ status removed</v>
      </c>
      <c r="N1295" s="11">
        <v>0</v>
      </c>
      <c r="O1295" s="11">
        <v>724.47</v>
      </c>
      <c r="P1295" s="11">
        <v>0</v>
      </c>
      <c r="Q1295" s="11">
        <v>1098.25</v>
      </c>
      <c r="R1295" s="2"/>
    </row>
    <row r="1296" spans="1:18" ht="15.75" customHeight="1">
      <c r="A1296" s="2">
        <v>10529</v>
      </c>
      <c r="B1296" s="27" t="s">
        <v>1197</v>
      </c>
      <c r="C1296" s="12" t="s">
        <v>2591</v>
      </c>
      <c r="D1296" s="13" t="s">
        <v>2592</v>
      </c>
      <c r="E1296" s="2">
        <v>225</v>
      </c>
      <c r="F1296" s="2">
        <v>90</v>
      </c>
      <c r="G1296" s="19">
        <v>0.4</v>
      </c>
      <c r="H1296" s="19">
        <v>0.46</v>
      </c>
      <c r="I1296" s="7">
        <v>242</v>
      </c>
      <c r="J1296" s="7">
        <v>80</v>
      </c>
      <c r="K1296" s="16">
        <f>IF(OR(ISBLANK(I1296),ISBLANK(J1296)),"",(J1296/I1296))</f>
        <v>0.33057851239669422</v>
      </c>
      <c r="L1296" s="17" t="str">
        <f>IF(K1296="","",IF(K1296&gt;=H1296,"Yes","No"))</f>
        <v>No</v>
      </c>
      <c r="M1296" s="18" t="str">
        <f>IF(OR(ISBLANK(I1296),ISBLANK(J1296)),"",IF(L1296="No", "TJ status removed",IF(K1296&gt;0.34, K1296 *1.15, K1296+0.05)))</f>
        <v>TJ status removed</v>
      </c>
      <c r="N1296" s="11">
        <v>9.09</v>
      </c>
      <c r="O1296" s="11">
        <v>378.65</v>
      </c>
      <c r="P1296" s="11">
        <v>9.6</v>
      </c>
      <c r="Q1296" s="11">
        <v>1239.21</v>
      </c>
      <c r="R1296" s="2"/>
    </row>
    <row r="1297" spans="1:18" ht="15.75" customHeight="1">
      <c r="A1297" s="2">
        <v>10863</v>
      </c>
      <c r="B1297" s="27" t="s">
        <v>1197</v>
      </c>
      <c r="C1297" s="12" t="s">
        <v>2593</v>
      </c>
      <c r="D1297" s="13" t="s">
        <v>2594</v>
      </c>
      <c r="E1297" s="2">
        <v>130</v>
      </c>
      <c r="F1297" s="2">
        <v>23</v>
      </c>
      <c r="G1297" s="19">
        <v>0.18</v>
      </c>
      <c r="H1297" s="19">
        <v>0.28000000000000003</v>
      </c>
      <c r="I1297" s="7">
        <v>187</v>
      </c>
      <c r="J1297" s="7">
        <v>43</v>
      </c>
      <c r="K1297" s="16">
        <f>IF(OR(ISBLANK(I1297),ISBLANK(J1297)),"",(J1297/I1297))</f>
        <v>0.22994652406417113</v>
      </c>
      <c r="L1297" s="17" t="str">
        <f>IF(K1297="","",IF(K1297&gt;=H1297,"Yes","No"))</f>
        <v>No</v>
      </c>
      <c r="M1297" s="18" t="str">
        <f>IF(OR(ISBLANK(I1297),ISBLANK(J1297)),"",IF(L1297="No", "TJ status removed",IF(K1297&gt;0.34, K1297 *1.15, K1297+0.05)))</f>
        <v>TJ status removed</v>
      </c>
      <c r="N1297" s="11">
        <v>41.42</v>
      </c>
      <c r="O1297" s="11">
        <v>847.09</v>
      </c>
      <c r="P1297" s="11">
        <v>19.77</v>
      </c>
      <c r="Q1297" s="11">
        <v>3313.72</v>
      </c>
      <c r="R1297" s="2"/>
    </row>
    <row r="1298" spans="1:18" ht="15.75" customHeight="1">
      <c r="A1298" s="2">
        <v>10753</v>
      </c>
      <c r="B1298" s="27" t="s">
        <v>1197</v>
      </c>
      <c r="C1298" s="12" t="s">
        <v>2595</v>
      </c>
      <c r="D1298" s="13" t="s">
        <v>2596</v>
      </c>
      <c r="E1298" s="2">
        <v>15</v>
      </c>
      <c r="F1298" s="2">
        <v>7</v>
      </c>
      <c r="G1298" s="19">
        <v>0.47</v>
      </c>
      <c r="H1298" s="19">
        <v>0.54</v>
      </c>
      <c r="I1298" s="7">
        <v>21</v>
      </c>
      <c r="J1298" s="7">
        <v>10</v>
      </c>
      <c r="K1298" s="16">
        <f>IF(OR(ISBLANK(I1298),ISBLANK(J1298)),"",(J1298/I1298))</f>
        <v>0.47619047619047616</v>
      </c>
      <c r="L1298" s="17" t="str">
        <f>IF(K1298="","",IF(K1298&gt;=H1298,"Yes","No"))</f>
        <v>No</v>
      </c>
      <c r="M1298" s="18" t="str">
        <f>IF(OR(ISBLANK(I1298),ISBLANK(J1298)),"",IF(L1298="No", "TJ status removed",IF(K1298&gt;0.34, K1298 *1.15, K1298+0.05)))</f>
        <v>TJ status removed</v>
      </c>
      <c r="N1298" s="11">
        <v>17.64</v>
      </c>
      <c r="O1298" s="11">
        <v>620.09</v>
      </c>
      <c r="P1298" s="11">
        <v>57.9</v>
      </c>
      <c r="Q1298" s="11">
        <v>2088.4</v>
      </c>
      <c r="R1298" s="2"/>
    </row>
    <row r="1299" spans="1:18" ht="15.75" customHeight="1">
      <c r="A1299" s="2">
        <v>11224</v>
      </c>
      <c r="B1299" s="27" t="s">
        <v>1197</v>
      </c>
      <c r="C1299" s="12" t="s">
        <v>2597</v>
      </c>
      <c r="D1299" s="13" t="s">
        <v>2598</v>
      </c>
      <c r="E1299" s="2">
        <v>46</v>
      </c>
      <c r="F1299" s="2">
        <v>15</v>
      </c>
      <c r="G1299" s="19">
        <v>0.33</v>
      </c>
      <c r="H1299" s="19">
        <v>0.38</v>
      </c>
      <c r="I1299" s="7">
        <v>69</v>
      </c>
      <c r="J1299" s="7">
        <v>24</v>
      </c>
      <c r="K1299" s="16">
        <f>IF(OR(ISBLANK(I1299),ISBLANK(J1299)),"",(J1299/I1299))</f>
        <v>0.34782608695652173</v>
      </c>
      <c r="L1299" s="17" t="str">
        <f>IF(K1299="","",IF(K1299&gt;=H1299,"Yes","No"))</f>
        <v>No</v>
      </c>
      <c r="M1299" s="18" t="str">
        <f>IF(OR(ISBLANK(I1299),ISBLANK(J1299)),"",IF(L1299="No", "TJ status removed",IF(K1299&gt;0.34, K1299 *1.15, K1299+0.05)))</f>
        <v>TJ status removed</v>
      </c>
      <c r="N1299" s="11">
        <v>52.71</v>
      </c>
      <c r="O1299" s="11">
        <v>976.11</v>
      </c>
      <c r="P1299" s="11">
        <v>20.67</v>
      </c>
      <c r="Q1299" s="11">
        <v>2007</v>
      </c>
      <c r="R1299" s="2"/>
    </row>
    <row r="1300" spans="1:18" ht="15.75" customHeight="1">
      <c r="A1300" s="2">
        <v>12595</v>
      </c>
      <c r="B1300" s="27" t="s">
        <v>1197</v>
      </c>
      <c r="C1300" s="12" t="s">
        <v>2599</v>
      </c>
      <c r="D1300" s="13" t="s">
        <v>2600</v>
      </c>
      <c r="E1300" s="2">
        <v>116</v>
      </c>
      <c r="F1300" s="2">
        <v>5</v>
      </c>
      <c r="G1300" s="19">
        <v>0.04</v>
      </c>
      <c r="H1300" s="19">
        <v>0.11</v>
      </c>
      <c r="I1300" s="7">
        <v>100</v>
      </c>
      <c r="J1300" s="7">
        <v>9</v>
      </c>
      <c r="K1300" s="16">
        <f>IF(OR(ISBLANK(I1300),ISBLANK(J1300)),"",(J1300/I1300))</f>
        <v>0.09</v>
      </c>
      <c r="L1300" s="17" t="str">
        <f>IF(K1300="","",IF(K1300&gt;=H1300,"Yes","No"))</f>
        <v>No</v>
      </c>
      <c r="M1300" s="18" t="str">
        <f>IF(OR(ISBLANK(I1300),ISBLANK(J1300)),"",IF(L1300="No", "TJ status removed",IF(K1300&gt;0.34, K1300 *1.15, K1300+0.05)))</f>
        <v>TJ status removed</v>
      </c>
      <c r="N1300" s="11">
        <v>4.3600000000000003</v>
      </c>
      <c r="O1300" s="11">
        <v>191.88</v>
      </c>
      <c r="P1300" s="11">
        <v>2</v>
      </c>
      <c r="Q1300" s="11">
        <v>927.44</v>
      </c>
      <c r="R1300" s="2"/>
    </row>
    <row r="1301" spans="1:18" ht="15.75" customHeight="1">
      <c r="A1301" s="2">
        <v>10591</v>
      </c>
      <c r="B1301" s="27" t="s">
        <v>1197</v>
      </c>
      <c r="C1301" s="12" t="s">
        <v>2601</v>
      </c>
      <c r="D1301" s="13" t="s">
        <v>2602</v>
      </c>
      <c r="E1301" s="2">
        <v>11</v>
      </c>
      <c r="F1301" s="2">
        <v>5</v>
      </c>
      <c r="G1301" s="19">
        <v>0.45</v>
      </c>
      <c r="H1301" s="19">
        <v>0.52</v>
      </c>
      <c r="I1301" s="7">
        <v>18</v>
      </c>
      <c r="J1301" s="7">
        <v>7</v>
      </c>
      <c r="K1301" s="16">
        <f>IF(OR(ISBLANK(I1301),ISBLANK(J1301)),"",(J1301/I1301))</f>
        <v>0.3888888888888889</v>
      </c>
      <c r="L1301" s="17" t="str">
        <f>IF(K1301="","",IF(K1301&gt;=H1301,"Yes","No"))</f>
        <v>No</v>
      </c>
      <c r="M1301" s="18" t="str">
        <f>IF(OR(ISBLANK(I1301),ISBLANK(J1301)),"",IF(L1301="No", "TJ status removed",IF(K1301&gt;0.34, K1301 *1.15, K1301+0.05)))</f>
        <v>TJ status removed</v>
      </c>
      <c r="N1301" s="11">
        <v>0</v>
      </c>
      <c r="O1301" s="11">
        <v>133.27000000000001</v>
      </c>
      <c r="P1301" s="11">
        <v>0</v>
      </c>
      <c r="Q1301" s="11">
        <v>1174.8599999999999</v>
      </c>
      <c r="R1301" s="2"/>
    </row>
    <row r="1302" spans="1:18" ht="15.75" customHeight="1">
      <c r="A1302" s="2">
        <v>40840</v>
      </c>
      <c r="B1302" s="27" t="s">
        <v>1197</v>
      </c>
      <c r="C1302" s="12" t="s">
        <v>2603</v>
      </c>
      <c r="D1302" s="13" t="s">
        <v>2604</v>
      </c>
      <c r="E1302" s="2">
        <v>31</v>
      </c>
      <c r="F1302" s="2">
        <v>3</v>
      </c>
      <c r="G1302" s="19">
        <v>0.1</v>
      </c>
      <c r="H1302" s="19">
        <v>0.15</v>
      </c>
      <c r="I1302" s="7">
        <v>33</v>
      </c>
      <c r="J1302" s="7">
        <v>7</v>
      </c>
      <c r="K1302" s="16">
        <f>IF(OR(ISBLANK(I1302),ISBLANK(J1302)),"",(J1302/I1302))</f>
        <v>0.21212121212121213</v>
      </c>
      <c r="L1302" s="17" t="str">
        <f>IF(K1302="","",IF(K1302&gt;=H1302,"Yes","No"))</f>
        <v>Yes</v>
      </c>
      <c r="M1302" s="18">
        <f>IF(OR(ISBLANK(I1302),ISBLANK(J1302)),"",IF(L1302="No", "TJ status removed",IF(K1302&gt;0.34, K1302 *1.15, K1302+0.05)))</f>
        <v>0.26212121212121214</v>
      </c>
      <c r="N1302" s="11">
        <v>12.62</v>
      </c>
      <c r="O1302" s="11">
        <v>259.81</v>
      </c>
      <c r="P1302" s="11">
        <v>37.29</v>
      </c>
      <c r="Q1302" s="11">
        <v>2420.4299999999998</v>
      </c>
      <c r="R1302" s="2"/>
    </row>
    <row r="1303" spans="1:18" ht="15.75" customHeight="1">
      <c r="A1303" s="2">
        <v>41939</v>
      </c>
      <c r="B1303" s="27" t="s">
        <v>1197</v>
      </c>
      <c r="C1303" s="12" t="s">
        <v>2605</v>
      </c>
      <c r="D1303" s="13" t="s">
        <v>2606</v>
      </c>
      <c r="E1303" s="2">
        <v>143</v>
      </c>
      <c r="F1303" s="2">
        <v>9</v>
      </c>
      <c r="G1303" s="19">
        <v>0.06</v>
      </c>
      <c r="H1303" s="19">
        <v>0.11</v>
      </c>
      <c r="I1303" s="7">
        <v>191</v>
      </c>
      <c r="J1303" s="7">
        <v>4</v>
      </c>
      <c r="K1303" s="16">
        <f>IF(OR(ISBLANK(I1303),ISBLANK(J1303)),"",(J1303/I1303))</f>
        <v>2.0942408376963352E-2</v>
      </c>
      <c r="L1303" s="17" t="str">
        <f>IF(K1303="","",IF(K1303&gt;=H1303,"Yes","No"))</f>
        <v>No</v>
      </c>
      <c r="M1303" s="18" t="str">
        <f>IF(OR(ISBLANK(I1303),ISBLANK(J1303)),"",IF(L1303="No", "TJ status removed",IF(K1303&gt;0.34, K1303 *1.15, K1303+0.05)))</f>
        <v>TJ status removed</v>
      </c>
      <c r="N1303" s="11">
        <v>0</v>
      </c>
      <c r="O1303" s="11">
        <v>181.9</v>
      </c>
      <c r="P1303" s="11">
        <v>0</v>
      </c>
      <c r="Q1303" s="11">
        <v>700.75</v>
      </c>
      <c r="R1303" s="2"/>
    </row>
    <row r="1304" spans="1:18" ht="15.75" customHeight="1">
      <c r="A1304" s="2">
        <v>12564</v>
      </c>
      <c r="B1304" s="27" t="s">
        <v>1197</v>
      </c>
      <c r="C1304" s="12" t="s">
        <v>2607</v>
      </c>
      <c r="D1304" s="13" t="s">
        <v>2608</v>
      </c>
      <c r="E1304" s="2">
        <v>29</v>
      </c>
      <c r="F1304" s="2">
        <v>10</v>
      </c>
      <c r="G1304" s="19">
        <v>0.34</v>
      </c>
      <c r="H1304" s="19">
        <v>0.53</v>
      </c>
      <c r="I1304" s="7">
        <v>30</v>
      </c>
      <c r="J1304" s="7">
        <v>10</v>
      </c>
      <c r="K1304" s="16">
        <f>IF(OR(ISBLANK(I1304),ISBLANK(J1304)),"",(J1304/I1304))</f>
        <v>0.33333333333333331</v>
      </c>
      <c r="L1304" s="17" t="str">
        <f>IF(K1304="","",IF(K1304&gt;=H1304,"Yes","No"))</f>
        <v>No</v>
      </c>
      <c r="M1304" s="18" t="str">
        <f>IF(OR(ISBLANK(I1304),ISBLANK(J1304)),"",IF(L1304="No", "TJ status removed",IF(K1304&gt;0.34, K1304 *1.15, K1304+0.05)))</f>
        <v>TJ status removed</v>
      </c>
      <c r="N1304" s="11">
        <v>3.6</v>
      </c>
      <c r="O1304" s="11">
        <v>401.4</v>
      </c>
      <c r="P1304" s="11">
        <v>0</v>
      </c>
      <c r="Q1304" s="11">
        <v>1611.2</v>
      </c>
      <c r="R1304" s="2"/>
    </row>
    <row r="1305" spans="1:18" ht="15.75" customHeight="1">
      <c r="A1305" s="2">
        <v>13404</v>
      </c>
      <c r="B1305" s="27" t="s">
        <v>1197</v>
      </c>
      <c r="C1305" s="12" t="s">
        <v>2609</v>
      </c>
      <c r="D1305" s="13" t="s">
        <v>2610</v>
      </c>
      <c r="E1305" s="2">
        <v>148</v>
      </c>
      <c r="F1305" s="2">
        <v>49</v>
      </c>
      <c r="G1305" s="19">
        <v>0.33</v>
      </c>
      <c r="H1305" s="19">
        <v>0.38</v>
      </c>
      <c r="I1305" s="7">
        <v>130</v>
      </c>
      <c r="J1305" s="7">
        <v>35</v>
      </c>
      <c r="K1305" s="16">
        <f>IF(OR(ISBLANK(I1305),ISBLANK(J1305)),"",(J1305/I1305))</f>
        <v>0.26923076923076922</v>
      </c>
      <c r="L1305" s="17" t="str">
        <f>IF(K1305="","",IF(K1305&gt;=H1305,"Yes","No"))</f>
        <v>No</v>
      </c>
      <c r="M1305" s="18" t="str">
        <f>IF(OR(ISBLANK(I1305),ISBLANK(J1305)),"",IF(L1305="No", "TJ status removed",IF(K1305&gt;0.34, K1305 *1.15, K1305+0.05)))</f>
        <v>TJ status removed</v>
      </c>
      <c r="N1305" s="11">
        <v>9.0399999999999991</v>
      </c>
      <c r="O1305" s="11">
        <v>359.83</v>
      </c>
      <c r="P1305" s="11">
        <v>14.71</v>
      </c>
      <c r="Q1305" s="11">
        <v>1291.77</v>
      </c>
      <c r="R1305" s="2"/>
    </row>
    <row r="1306" spans="1:18" ht="15.75" customHeight="1">
      <c r="A1306" s="2">
        <v>12397</v>
      </c>
      <c r="B1306" s="27" t="s">
        <v>1197</v>
      </c>
      <c r="C1306" s="12" t="s">
        <v>2611</v>
      </c>
      <c r="D1306" s="13" t="s">
        <v>2612</v>
      </c>
      <c r="E1306" s="2">
        <v>21</v>
      </c>
      <c r="F1306" s="2">
        <v>2</v>
      </c>
      <c r="G1306" s="19">
        <v>0.1</v>
      </c>
      <c r="H1306" s="19">
        <v>0.15</v>
      </c>
      <c r="I1306" s="7">
        <v>25</v>
      </c>
      <c r="J1306" s="7">
        <v>3</v>
      </c>
      <c r="K1306" s="16">
        <f>IF(OR(ISBLANK(I1306),ISBLANK(J1306)),"",(J1306/I1306))</f>
        <v>0.12</v>
      </c>
      <c r="L1306" s="17" t="str">
        <f>IF(K1306="","",IF(K1306&gt;=H1306,"Yes","No"))</f>
        <v>No</v>
      </c>
      <c r="M1306" s="18" t="str">
        <f>IF(OR(ISBLANK(I1306),ISBLANK(J1306)),"",IF(L1306="No", "TJ status removed",IF(K1306&gt;0.34, K1306 *1.15, K1306+0.05)))</f>
        <v>TJ status removed</v>
      </c>
      <c r="N1306" s="11">
        <v>0</v>
      </c>
      <c r="O1306" s="11">
        <v>297.55</v>
      </c>
      <c r="P1306" s="11">
        <v>0</v>
      </c>
      <c r="Q1306" s="11">
        <v>1346</v>
      </c>
      <c r="R1306" s="2"/>
    </row>
    <row r="1307" spans="1:18" ht="15.75" customHeight="1">
      <c r="A1307" s="2">
        <v>271</v>
      </c>
      <c r="B1307" s="27" t="s">
        <v>1197</v>
      </c>
      <c r="C1307" s="12" t="s">
        <v>2613</v>
      </c>
      <c r="D1307" s="13" t="s">
        <v>2614</v>
      </c>
      <c r="E1307" s="2">
        <v>84</v>
      </c>
      <c r="F1307" s="2">
        <v>11</v>
      </c>
      <c r="G1307" s="19">
        <v>0.13</v>
      </c>
      <c r="H1307" s="19">
        <v>0.33</v>
      </c>
      <c r="I1307" s="7">
        <v>101</v>
      </c>
      <c r="J1307" s="7">
        <v>15</v>
      </c>
      <c r="K1307" s="16">
        <f>IF(OR(ISBLANK(I1307),ISBLANK(J1307)),"",(J1307/I1307))</f>
        <v>0.14851485148514851</v>
      </c>
      <c r="L1307" s="17" t="str">
        <f>IF(K1307="","",IF(K1307&gt;=H1307,"Yes","No"))</f>
        <v>No</v>
      </c>
      <c r="M1307" s="18" t="str">
        <f>IF(OR(ISBLANK(I1307),ISBLANK(J1307)),"",IF(L1307="No", "TJ status removed",IF(K1307&gt;0.34, K1307 *1.15, K1307+0.05)))</f>
        <v>TJ status removed</v>
      </c>
      <c r="N1307" s="11">
        <v>17.920000000000002</v>
      </c>
      <c r="O1307" s="11">
        <v>273.35000000000002</v>
      </c>
      <c r="P1307" s="11">
        <v>25.67</v>
      </c>
      <c r="Q1307" s="11">
        <v>1433.73</v>
      </c>
      <c r="R1307" s="2"/>
    </row>
    <row r="1308" spans="1:18" ht="15.75" customHeight="1">
      <c r="A1308" s="2">
        <v>41561</v>
      </c>
      <c r="B1308" s="27" t="s">
        <v>1197</v>
      </c>
      <c r="C1308" s="12" t="s">
        <v>2615</v>
      </c>
      <c r="D1308" s="13" t="s">
        <v>2616</v>
      </c>
      <c r="E1308" s="2">
        <v>53</v>
      </c>
      <c r="F1308" s="2">
        <v>1</v>
      </c>
      <c r="G1308" s="19">
        <v>0.02</v>
      </c>
      <c r="H1308" s="19">
        <v>0.12</v>
      </c>
      <c r="I1308" s="7">
        <v>62</v>
      </c>
      <c r="J1308" s="7">
        <v>0</v>
      </c>
      <c r="K1308" s="16">
        <f>IF(OR(ISBLANK(I1308),ISBLANK(J1308)),"",(J1308/I1308))</f>
        <v>0</v>
      </c>
      <c r="L1308" s="17" t="str">
        <f>IF(K1308="","",IF(K1308&gt;=H1308,"Yes","No"))</f>
        <v>No</v>
      </c>
      <c r="M1308" s="18" t="str">
        <f>IF(OR(ISBLANK(I1308),ISBLANK(J1308)),"",IF(L1308="No", "TJ status removed",IF(K1308&gt;0.34, K1308 *1.15, K1308+0.05)))</f>
        <v>TJ status removed</v>
      </c>
      <c r="N1308" s="11">
        <v>0</v>
      </c>
      <c r="O1308" s="11">
        <v>71.58</v>
      </c>
      <c r="P1308" s="11">
        <v>0</v>
      </c>
      <c r="Q1308" s="11">
        <v>0</v>
      </c>
      <c r="R1308" s="2"/>
    </row>
    <row r="1309" spans="1:18" ht="15.75" customHeight="1">
      <c r="A1309" s="2">
        <v>12552</v>
      </c>
      <c r="B1309" s="27" t="s">
        <v>1197</v>
      </c>
      <c r="C1309" s="12" t="s">
        <v>2617</v>
      </c>
      <c r="D1309" s="13" t="s">
        <v>2618</v>
      </c>
      <c r="E1309" s="2">
        <v>77</v>
      </c>
      <c r="F1309" s="2">
        <v>5</v>
      </c>
      <c r="G1309" s="19">
        <v>0.06</v>
      </c>
      <c r="H1309" s="19">
        <v>0.14000000000000001</v>
      </c>
      <c r="I1309" s="7">
        <v>100</v>
      </c>
      <c r="J1309" s="7">
        <v>11</v>
      </c>
      <c r="K1309" s="16">
        <f>IF(OR(ISBLANK(I1309),ISBLANK(J1309)),"",(J1309/I1309))</f>
        <v>0.11</v>
      </c>
      <c r="L1309" s="17" t="str">
        <f>IF(K1309="","",IF(K1309&gt;=H1309,"Yes","No"))</f>
        <v>No</v>
      </c>
      <c r="M1309" s="18" t="str">
        <f>IF(OR(ISBLANK(I1309),ISBLANK(J1309)),"",IF(L1309="No", "TJ status removed",IF(K1309&gt;0.34, K1309 *1.15, K1309+0.05)))</f>
        <v>TJ status removed</v>
      </c>
      <c r="N1309" s="11">
        <v>11.65</v>
      </c>
      <c r="O1309" s="11">
        <v>225.03</v>
      </c>
      <c r="P1309" s="11">
        <v>27.64</v>
      </c>
      <c r="Q1309" s="11">
        <v>1220.73</v>
      </c>
      <c r="R1309" s="2"/>
    </row>
    <row r="1310" spans="1:18" ht="15.75" customHeight="1">
      <c r="A1310" s="2">
        <v>43018</v>
      </c>
      <c r="B1310" s="27" t="s">
        <v>1197</v>
      </c>
      <c r="C1310" s="12" t="s">
        <v>2619</v>
      </c>
      <c r="D1310" s="13" t="s">
        <v>2620</v>
      </c>
      <c r="E1310" s="2">
        <v>677</v>
      </c>
      <c r="F1310" s="2">
        <v>33</v>
      </c>
      <c r="G1310" s="19">
        <v>0.05</v>
      </c>
      <c r="H1310" s="19">
        <v>0.17</v>
      </c>
      <c r="I1310" s="7">
        <v>794</v>
      </c>
      <c r="J1310" s="7">
        <v>43</v>
      </c>
      <c r="K1310" s="16">
        <f>IF(OR(ISBLANK(I1310),ISBLANK(J1310)),"",(J1310/I1310))</f>
        <v>5.4156171284634763E-2</v>
      </c>
      <c r="L1310" s="17" t="str">
        <f>IF(K1310="","",IF(K1310&gt;=H1310,"Yes","No"))</f>
        <v>No</v>
      </c>
      <c r="M1310" s="18" t="str">
        <f>IF(OR(ISBLANK(I1310),ISBLANK(J1310)),"",IF(L1310="No", "TJ status removed",IF(K1310&gt;0.34, K1310 *1.15, K1310+0.05)))</f>
        <v>TJ status removed</v>
      </c>
      <c r="N1310" s="11">
        <v>19.38</v>
      </c>
      <c r="O1310" s="11">
        <v>244.94</v>
      </c>
      <c r="P1310" s="11">
        <v>19.260000000000002</v>
      </c>
      <c r="Q1310" s="11">
        <v>764.74</v>
      </c>
      <c r="R1310" s="2"/>
    </row>
    <row r="1311" spans="1:18" ht="15.75" customHeight="1">
      <c r="A1311" s="2">
        <v>41027</v>
      </c>
      <c r="B1311" s="27" t="s">
        <v>1197</v>
      </c>
      <c r="C1311" s="12" t="s">
        <v>2621</v>
      </c>
      <c r="D1311" s="13" t="s">
        <v>2622</v>
      </c>
      <c r="E1311" s="2">
        <v>18</v>
      </c>
      <c r="F1311" s="2">
        <v>6</v>
      </c>
      <c r="G1311" s="19">
        <v>0.33</v>
      </c>
      <c r="H1311" s="19">
        <v>0.38</v>
      </c>
      <c r="I1311" s="7">
        <v>19</v>
      </c>
      <c r="J1311" s="7">
        <v>6</v>
      </c>
      <c r="K1311" s="16">
        <f>IF(OR(ISBLANK(I1311),ISBLANK(J1311)),"",(J1311/I1311))</f>
        <v>0.31578947368421051</v>
      </c>
      <c r="L1311" s="17" t="str">
        <f>IF(K1311="","",IF(K1311&gt;=H1311,"Yes","No"))</f>
        <v>No</v>
      </c>
      <c r="M1311" s="18" t="str">
        <f>IF(OR(ISBLANK(I1311),ISBLANK(J1311)),"",IF(L1311="No", "TJ status removed",IF(K1311&gt;0.34, K1311 *1.15, K1311+0.05)))</f>
        <v>TJ status removed</v>
      </c>
      <c r="N1311" s="11">
        <v>1.77</v>
      </c>
      <c r="O1311" s="11">
        <v>704.23</v>
      </c>
      <c r="P1311" s="11">
        <v>17.670000000000002</v>
      </c>
      <c r="Q1311" s="11">
        <v>2098</v>
      </c>
      <c r="R1311" s="2"/>
    </row>
    <row r="1312" spans="1:18" ht="15.75" customHeight="1">
      <c r="A1312" s="2">
        <v>41567</v>
      </c>
      <c r="B1312" s="27" t="s">
        <v>1197</v>
      </c>
      <c r="C1312" s="12" t="s">
        <v>2623</v>
      </c>
      <c r="D1312" s="13" t="s">
        <v>2624</v>
      </c>
      <c r="E1312" s="2">
        <v>98</v>
      </c>
      <c r="F1312" s="2">
        <v>20</v>
      </c>
      <c r="G1312" s="19">
        <v>0.2</v>
      </c>
      <c r="H1312" s="19">
        <v>0.25</v>
      </c>
      <c r="I1312" s="7">
        <v>77</v>
      </c>
      <c r="J1312" s="7">
        <v>14</v>
      </c>
      <c r="K1312" s="16">
        <f>IF(OR(ISBLANK(I1312),ISBLANK(J1312)),"",(J1312/I1312))</f>
        <v>0.18181818181818182</v>
      </c>
      <c r="L1312" s="17" t="str">
        <f>IF(K1312="","",IF(K1312&gt;=H1312,"Yes","No"))</f>
        <v>No</v>
      </c>
      <c r="M1312" s="18" t="str">
        <f>IF(OR(ISBLANK(I1312),ISBLANK(J1312)),"",IF(L1312="No", "TJ status removed",IF(K1312&gt;0.34, K1312 *1.15, K1312+0.05)))</f>
        <v>TJ status removed</v>
      </c>
      <c r="N1312" s="11">
        <v>17.32</v>
      </c>
      <c r="O1312" s="11">
        <v>321.70999999999998</v>
      </c>
      <c r="P1312" s="11">
        <v>93.57</v>
      </c>
      <c r="Q1312" s="11">
        <v>1408.43</v>
      </c>
      <c r="R1312" s="2"/>
    </row>
    <row r="1313" spans="1:18" ht="15.75" customHeight="1">
      <c r="A1313" s="2">
        <v>12250</v>
      </c>
      <c r="B1313" s="27" t="s">
        <v>1197</v>
      </c>
      <c r="C1313" s="12" t="s">
        <v>2625</v>
      </c>
      <c r="D1313" s="13" t="s">
        <v>2626</v>
      </c>
      <c r="E1313" s="2">
        <v>54</v>
      </c>
      <c r="F1313" s="2">
        <v>15</v>
      </c>
      <c r="G1313" s="19">
        <v>0.28000000000000003</v>
      </c>
      <c r="H1313" s="19">
        <v>0.35</v>
      </c>
      <c r="I1313" s="7">
        <v>26</v>
      </c>
      <c r="J1313" s="7">
        <v>7</v>
      </c>
      <c r="K1313" s="16">
        <f>IF(OR(ISBLANK(I1313),ISBLANK(J1313)),"",(J1313/I1313))</f>
        <v>0.26923076923076922</v>
      </c>
      <c r="L1313" s="17" t="str">
        <f>IF(K1313="","",IF(K1313&gt;=H1313,"Yes","No"))</f>
        <v>No</v>
      </c>
      <c r="M1313" s="18" t="str">
        <f>IF(OR(ISBLANK(I1313),ISBLANK(J1313)),"",IF(L1313="No", "TJ status removed",IF(K1313&gt;0.34, K1313 *1.15, K1313+0.05)))</f>
        <v>TJ status removed</v>
      </c>
      <c r="N1313" s="11">
        <v>1.95</v>
      </c>
      <c r="O1313" s="11">
        <v>150.79</v>
      </c>
      <c r="P1313" s="11">
        <v>3.14</v>
      </c>
      <c r="Q1313" s="11">
        <v>846</v>
      </c>
      <c r="R1313" s="2" t="s">
        <v>2627</v>
      </c>
    </row>
    <row r="1314" spans="1:18" ht="15.75" customHeight="1">
      <c r="A1314" s="2">
        <v>41562</v>
      </c>
      <c r="B1314" s="27" t="s">
        <v>1197</v>
      </c>
      <c r="C1314" s="12" t="s">
        <v>2628</v>
      </c>
      <c r="D1314" s="13" t="s">
        <v>2629</v>
      </c>
      <c r="E1314" s="2">
        <v>93</v>
      </c>
      <c r="F1314" s="2">
        <v>2</v>
      </c>
      <c r="G1314" s="19">
        <v>0.02</v>
      </c>
      <c r="H1314" s="19">
        <v>0.15</v>
      </c>
      <c r="I1314" s="7">
        <v>67</v>
      </c>
      <c r="J1314" s="7">
        <v>4</v>
      </c>
      <c r="K1314" s="16">
        <f>IF(OR(ISBLANK(I1314),ISBLANK(J1314)),"",(J1314/I1314))</f>
        <v>5.9701492537313432E-2</v>
      </c>
      <c r="L1314" s="17" t="str">
        <f>IF(K1314="","",IF(K1314&gt;=H1314,"Yes","No"))</f>
        <v>No</v>
      </c>
      <c r="M1314" s="18" t="str">
        <f>IF(OR(ISBLANK(I1314),ISBLANK(J1314)),"",IF(L1314="No", "TJ status removed",IF(K1314&gt;0.34, K1314 *1.15, K1314+0.05)))</f>
        <v>TJ status removed</v>
      </c>
      <c r="N1314" s="11">
        <v>19.03</v>
      </c>
      <c r="O1314" s="11">
        <v>247.87</v>
      </c>
      <c r="P1314" s="11">
        <v>27.5</v>
      </c>
      <c r="Q1314" s="11">
        <v>1195.5</v>
      </c>
      <c r="R1314" s="2"/>
    </row>
    <row r="1315" spans="1:18" ht="15.75" customHeight="1">
      <c r="A1315" s="2">
        <v>40847</v>
      </c>
      <c r="B1315" s="27" t="s">
        <v>1197</v>
      </c>
      <c r="C1315" s="12" t="s">
        <v>2630</v>
      </c>
      <c r="D1315" s="13" t="s">
        <v>2631</v>
      </c>
      <c r="E1315" s="2">
        <v>22</v>
      </c>
      <c r="F1315" s="2">
        <v>0</v>
      </c>
      <c r="G1315" s="19">
        <v>0</v>
      </c>
      <c r="H1315" s="19">
        <v>0.1</v>
      </c>
      <c r="I1315" s="7">
        <v>25</v>
      </c>
      <c r="J1315" s="7">
        <v>1</v>
      </c>
      <c r="K1315" s="16">
        <f>IF(OR(ISBLANK(I1315),ISBLANK(J1315)),"",(J1315/I1315))</f>
        <v>0.04</v>
      </c>
      <c r="L1315" s="17" t="str">
        <f>IF(K1315="","",IF(K1315&gt;=H1315,"Yes","No"))</f>
        <v>No</v>
      </c>
      <c r="M1315" s="18" t="str">
        <f>IF(OR(ISBLANK(I1315),ISBLANK(J1315)),"",IF(L1315="No", "TJ status removed",IF(K1315&gt;0.34, K1315 *1.15, K1315+0.05)))</f>
        <v>TJ status removed</v>
      </c>
      <c r="N1315" s="11">
        <v>0</v>
      </c>
      <c r="O1315" s="11">
        <v>2506.67</v>
      </c>
      <c r="P1315" s="11">
        <v>0</v>
      </c>
      <c r="Q1315" s="11">
        <v>1654</v>
      </c>
      <c r="R1315" s="2"/>
    </row>
    <row r="1316" spans="1:18" ht="15.75" customHeight="1">
      <c r="A1316" s="2">
        <v>11059</v>
      </c>
      <c r="B1316" s="27" t="s">
        <v>1197</v>
      </c>
      <c r="C1316" s="12" t="s">
        <v>2632</v>
      </c>
      <c r="D1316" s="13" t="s">
        <v>2633</v>
      </c>
      <c r="E1316" s="2">
        <v>28</v>
      </c>
      <c r="F1316" s="2">
        <v>8</v>
      </c>
      <c r="G1316" s="19">
        <v>0.28999999999999998</v>
      </c>
      <c r="H1316" s="19">
        <v>0.34</v>
      </c>
      <c r="I1316" s="7">
        <v>22</v>
      </c>
      <c r="J1316" s="7">
        <v>5</v>
      </c>
      <c r="K1316" s="16">
        <f>IF(OR(ISBLANK(I1316),ISBLANK(J1316)),"",(J1316/I1316))</f>
        <v>0.22727272727272727</v>
      </c>
      <c r="L1316" s="17" t="str">
        <f>IF(K1316="","",IF(K1316&gt;=H1316,"Yes","No"))</f>
        <v>No</v>
      </c>
      <c r="M1316" s="18" t="str">
        <f>IF(OR(ISBLANK(I1316),ISBLANK(J1316)),"",IF(L1316="No", "TJ status removed",IF(K1316&gt;0.34, K1316 *1.15, K1316+0.05)))</f>
        <v>TJ status removed</v>
      </c>
      <c r="N1316" s="11">
        <v>9.1199999999999992</v>
      </c>
      <c r="O1316" s="11">
        <v>849.88</v>
      </c>
      <c r="P1316" s="11">
        <v>0</v>
      </c>
      <c r="Q1316" s="11">
        <v>1314.6</v>
      </c>
      <c r="R1316" s="2"/>
    </row>
    <row r="1317" spans="1:18" ht="15.75" customHeight="1">
      <c r="A1317" s="2">
        <v>11759</v>
      </c>
      <c r="B1317" s="27" t="s">
        <v>1197</v>
      </c>
      <c r="C1317" s="12" t="s">
        <v>2634</v>
      </c>
      <c r="D1317" s="13" t="s">
        <v>2635</v>
      </c>
      <c r="E1317" s="2">
        <v>18</v>
      </c>
      <c r="F1317" s="2">
        <v>5</v>
      </c>
      <c r="G1317" s="19">
        <v>0.28000000000000003</v>
      </c>
      <c r="H1317" s="19">
        <v>0.37</v>
      </c>
      <c r="I1317" s="7">
        <v>27</v>
      </c>
      <c r="J1317" s="7">
        <v>9</v>
      </c>
      <c r="K1317" s="16">
        <f>IF(OR(ISBLANK(I1317),ISBLANK(J1317)),"",(J1317/I1317))</f>
        <v>0.33333333333333331</v>
      </c>
      <c r="L1317" s="17" t="str">
        <f>IF(K1317="","",IF(K1317&gt;=H1317,"Yes","No"))</f>
        <v>No</v>
      </c>
      <c r="M1317" s="18" t="str">
        <f>IF(OR(ISBLANK(I1317),ISBLANK(J1317)),"",IF(L1317="No", "TJ status removed",IF(K1317&gt;0.34, K1317 *1.15, K1317+0.05)))</f>
        <v>TJ status removed</v>
      </c>
      <c r="N1317" s="11">
        <v>4.22</v>
      </c>
      <c r="O1317" s="11">
        <v>183.56</v>
      </c>
      <c r="P1317" s="11">
        <v>0</v>
      </c>
      <c r="Q1317" s="11">
        <v>783</v>
      </c>
      <c r="R1317" s="2"/>
    </row>
    <row r="1318" spans="1:18" ht="15.75" customHeight="1">
      <c r="A1318" s="2">
        <v>10404</v>
      </c>
      <c r="B1318" s="27" t="s">
        <v>1197</v>
      </c>
      <c r="C1318" s="12" t="s">
        <v>2636</v>
      </c>
      <c r="D1318" s="13" t="s">
        <v>2637</v>
      </c>
      <c r="E1318" s="2">
        <v>56</v>
      </c>
      <c r="F1318" s="2">
        <v>11</v>
      </c>
      <c r="G1318" s="19">
        <v>0.2</v>
      </c>
      <c r="H1318" s="19">
        <v>0.25</v>
      </c>
      <c r="I1318" s="7">
        <v>32</v>
      </c>
      <c r="J1318" s="7">
        <v>13</v>
      </c>
      <c r="K1318" s="16">
        <f>IF(OR(ISBLANK(I1318),ISBLANK(J1318)),"",(J1318/I1318))</f>
        <v>0.40625</v>
      </c>
      <c r="L1318" s="17" t="str">
        <f>IF(K1318="","",IF(K1318&gt;=H1318,"Yes","No"))</f>
        <v>Yes</v>
      </c>
      <c r="M1318" s="18">
        <f>IF(OR(ISBLANK(I1318),ISBLANK(J1318)),"",IF(L1318="No", "TJ status removed",IF(K1318&gt;0.34, K1318 *1.15, K1318+0.05)))</f>
        <v>0.46718749999999998</v>
      </c>
      <c r="N1318" s="11">
        <v>1.58</v>
      </c>
      <c r="O1318" s="11">
        <v>281.42</v>
      </c>
      <c r="P1318" s="11">
        <v>9.3800000000000008</v>
      </c>
      <c r="Q1318" s="11">
        <v>1226.23</v>
      </c>
      <c r="R1318" s="2"/>
    </row>
    <row r="1319" spans="1:18" ht="15.75" customHeight="1">
      <c r="A1319" s="2">
        <v>10894</v>
      </c>
      <c r="B1319" s="27" t="s">
        <v>1197</v>
      </c>
      <c r="C1319" s="12" t="s">
        <v>2638</v>
      </c>
      <c r="D1319" s="13" t="s">
        <v>2639</v>
      </c>
      <c r="E1319" s="2">
        <v>49</v>
      </c>
      <c r="F1319" s="2">
        <v>6</v>
      </c>
      <c r="G1319" s="19">
        <v>0.12</v>
      </c>
      <c r="H1319" s="19">
        <v>0.17</v>
      </c>
      <c r="I1319" s="7">
        <v>67</v>
      </c>
      <c r="J1319" s="7">
        <v>5</v>
      </c>
      <c r="K1319" s="16">
        <f>IF(OR(ISBLANK(I1319),ISBLANK(J1319)),"",(J1319/I1319))</f>
        <v>7.4626865671641784E-2</v>
      </c>
      <c r="L1319" s="17" t="str">
        <f>IF(K1319="","",IF(K1319&gt;=H1319,"Yes","No"))</f>
        <v>No</v>
      </c>
      <c r="M1319" s="18" t="str">
        <f>IF(OR(ISBLANK(I1319),ISBLANK(J1319)),"",IF(L1319="No", "TJ status removed",IF(K1319&gt;0.34, K1319 *1.15, K1319+0.05)))</f>
        <v>TJ status removed</v>
      </c>
      <c r="N1319" s="11">
        <v>29.19</v>
      </c>
      <c r="O1319" s="11">
        <v>604.35</v>
      </c>
      <c r="P1319" s="11">
        <v>48.4</v>
      </c>
      <c r="Q1319" s="11">
        <v>1431</v>
      </c>
      <c r="R1319" s="2"/>
    </row>
    <row r="1320" spans="1:18" ht="15.75" customHeight="1">
      <c r="A1320" s="2">
        <v>11686</v>
      </c>
      <c r="B1320" s="27" t="s">
        <v>1197</v>
      </c>
      <c r="C1320" s="12" t="s">
        <v>2640</v>
      </c>
      <c r="D1320" s="13" t="s">
        <v>2641</v>
      </c>
      <c r="E1320" s="2">
        <v>44</v>
      </c>
      <c r="F1320" s="2">
        <v>8</v>
      </c>
      <c r="G1320" s="19">
        <v>0.18</v>
      </c>
      <c r="H1320" s="19">
        <v>0.31</v>
      </c>
      <c r="I1320" s="7">
        <v>77</v>
      </c>
      <c r="J1320" s="7">
        <v>25</v>
      </c>
      <c r="K1320" s="16">
        <f>IF(OR(ISBLANK(I1320),ISBLANK(J1320)),"",(J1320/I1320))</f>
        <v>0.32467532467532467</v>
      </c>
      <c r="L1320" s="17" t="str">
        <f>IF(K1320="","",IF(K1320&gt;=H1320,"Yes","No"))</f>
        <v>Yes</v>
      </c>
      <c r="M1320" s="18">
        <f>IF(OR(ISBLANK(I1320),ISBLANK(J1320)),"",IF(L1320="No", "TJ status removed",IF(K1320&gt;0.34, K1320 *1.15, K1320+0.05)))</f>
        <v>0.37467532467532466</v>
      </c>
      <c r="N1320" s="11">
        <v>10.52</v>
      </c>
      <c r="O1320" s="11">
        <v>443.5</v>
      </c>
      <c r="P1320" s="11">
        <v>30.4</v>
      </c>
      <c r="Q1320" s="11">
        <v>2020.84</v>
      </c>
      <c r="R1320" s="2"/>
    </row>
    <row r="1321" spans="1:18" ht="15.75" customHeight="1">
      <c r="A1321" s="2">
        <v>11032</v>
      </c>
      <c r="B1321" s="27" t="s">
        <v>1197</v>
      </c>
      <c r="C1321" s="12" t="s">
        <v>2642</v>
      </c>
      <c r="D1321" s="13" t="s">
        <v>2643</v>
      </c>
      <c r="E1321" s="2">
        <v>247</v>
      </c>
      <c r="F1321" s="2">
        <v>3</v>
      </c>
      <c r="G1321" s="19">
        <v>0.01</v>
      </c>
      <c r="H1321" s="19">
        <v>0.12</v>
      </c>
      <c r="I1321" s="7">
        <v>301</v>
      </c>
      <c r="J1321" s="7">
        <v>4</v>
      </c>
      <c r="K1321" s="16">
        <f>IF(OR(ISBLANK(I1321),ISBLANK(J1321)),"",(J1321/I1321))</f>
        <v>1.3289036544850499E-2</v>
      </c>
      <c r="L1321" s="17" t="str">
        <f>IF(K1321="","",IF(K1321&gt;=H1321,"Yes","No"))</f>
        <v>No</v>
      </c>
      <c r="M1321" s="18" t="str">
        <f>IF(OR(ISBLANK(I1321),ISBLANK(J1321)),"",IF(L1321="No", "TJ status removed",IF(K1321&gt;0.34, K1321 *1.15, K1321+0.05)))</f>
        <v>TJ status removed</v>
      </c>
      <c r="N1321" s="11">
        <v>0</v>
      </c>
      <c r="O1321" s="11">
        <v>227.32</v>
      </c>
      <c r="P1321" s="11">
        <v>0</v>
      </c>
      <c r="Q1321" s="11">
        <v>1043.25</v>
      </c>
      <c r="R1321" s="2"/>
    </row>
    <row r="1322" spans="1:18" ht="15.75" customHeight="1">
      <c r="A1322" s="2">
        <v>11587</v>
      </c>
      <c r="B1322" s="27" t="s">
        <v>1197</v>
      </c>
      <c r="C1322" s="12" t="s">
        <v>2644</v>
      </c>
      <c r="D1322" s="13" t="s">
        <v>2645</v>
      </c>
      <c r="E1322" s="2">
        <v>55</v>
      </c>
      <c r="F1322" s="2">
        <v>8</v>
      </c>
      <c r="G1322" s="19">
        <v>0.15</v>
      </c>
      <c r="H1322" s="19">
        <v>0.2</v>
      </c>
      <c r="I1322" s="7">
        <v>52</v>
      </c>
      <c r="J1322" s="7">
        <v>5</v>
      </c>
      <c r="K1322" s="16">
        <f>IF(OR(ISBLANK(I1322),ISBLANK(J1322)),"",(J1322/I1322))</f>
        <v>9.6153846153846159E-2</v>
      </c>
      <c r="L1322" s="17" t="str">
        <f>IF(K1322="","",IF(K1322&gt;=H1322,"Yes","No"))</f>
        <v>No</v>
      </c>
      <c r="M1322" s="18" t="str">
        <f>IF(OR(ISBLANK(I1322),ISBLANK(J1322)),"",IF(L1322="No", "TJ status removed",IF(K1322&gt;0.34, K1322 *1.15, K1322+0.05)))</f>
        <v>TJ status removed</v>
      </c>
      <c r="N1322" s="11">
        <v>17.68</v>
      </c>
      <c r="O1322" s="11">
        <v>200.72</v>
      </c>
      <c r="P1322" s="11">
        <v>0</v>
      </c>
      <c r="Q1322" s="11">
        <v>1071</v>
      </c>
      <c r="R1322" s="2"/>
    </row>
    <row r="1323" spans="1:18" ht="15.75" customHeight="1">
      <c r="A1323" s="2">
        <v>12013</v>
      </c>
      <c r="B1323" s="27" t="s">
        <v>1197</v>
      </c>
      <c r="C1323" s="12" t="s">
        <v>2646</v>
      </c>
      <c r="D1323" s="13" t="s">
        <v>2647</v>
      </c>
      <c r="E1323" s="2">
        <v>39</v>
      </c>
      <c r="F1323" s="2">
        <v>5</v>
      </c>
      <c r="G1323" s="19">
        <v>0.13</v>
      </c>
      <c r="H1323" s="19">
        <v>0.23</v>
      </c>
      <c r="I1323" s="7">
        <v>54</v>
      </c>
      <c r="J1323" s="7">
        <v>12</v>
      </c>
      <c r="K1323" s="16">
        <f>IF(OR(ISBLANK(I1323),ISBLANK(J1323)),"",(J1323/I1323))</f>
        <v>0.22222222222222221</v>
      </c>
      <c r="L1323" s="17" t="str">
        <f>IF(K1323="","",IF(K1323&gt;=H1323,"Yes","No"))</f>
        <v>No</v>
      </c>
      <c r="M1323" s="18" t="str">
        <f>IF(OR(ISBLANK(I1323),ISBLANK(J1323)),"",IF(L1323="No", "TJ status removed",IF(K1323&gt;0.34, K1323 *1.15, K1323+0.05)))</f>
        <v>TJ status removed</v>
      </c>
      <c r="N1323" s="11">
        <v>4.71</v>
      </c>
      <c r="O1323" s="11">
        <v>204.5</v>
      </c>
      <c r="P1323" s="11">
        <v>5.83</v>
      </c>
      <c r="Q1323" s="11">
        <v>1230.25</v>
      </c>
      <c r="R1323" s="2"/>
    </row>
    <row r="1324" spans="1:18" ht="15.75" customHeight="1">
      <c r="A1324" s="2">
        <v>10123</v>
      </c>
      <c r="B1324" s="27" t="s">
        <v>1197</v>
      </c>
      <c r="C1324" s="12" t="s">
        <v>2648</v>
      </c>
      <c r="D1324" s="13" t="s">
        <v>2649</v>
      </c>
      <c r="E1324" s="2">
        <v>22</v>
      </c>
      <c r="F1324" s="2">
        <v>5</v>
      </c>
      <c r="G1324" s="19">
        <v>0.23</v>
      </c>
      <c r="H1324" s="19">
        <v>0.28000000000000003</v>
      </c>
      <c r="I1324" s="7">
        <v>22</v>
      </c>
      <c r="J1324" s="7">
        <v>1</v>
      </c>
      <c r="K1324" s="16">
        <f>IF(OR(ISBLANK(I1324),ISBLANK(J1324)),"",(J1324/I1324))</f>
        <v>4.5454545454545456E-2</v>
      </c>
      <c r="L1324" s="17" t="str">
        <f>IF(K1324="","",IF(K1324&gt;=H1324,"Yes","No"))</f>
        <v>No</v>
      </c>
      <c r="M1324" s="18" t="str">
        <f>IF(OR(ISBLANK(I1324),ISBLANK(J1324)),"",IF(L1324="No", "TJ status removed",IF(K1324&gt;0.34, K1324 *1.15, K1324+0.05)))</f>
        <v>TJ status removed</v>
      </c>
      <c r="N1324" s="11">
        <v>2.81</v>
      </c>
      <c r="O1324" s="11">
        <v>287.48</v>
      </c>
      <c r="P1324" s="11">
        <v>0</v>
      </c>
      <c r="Q1324" s="11">
        <v>444</v>
      </c>
      <c r="R1324" s="2"/>
    </row>
    <row r="1325" spans="1:18" ht="15.75" customHeight="1">
      <c r="A1325" s="2">
        <v>11090</v>
      </c>
      <c r="B1325" s="27" t="s">
        <v>1197</v>
      </c>
      <c r="C1325" s="12" t="s">
        <v>2650</v>
      </c>
      <c r="D1325" s="13" t="s">
        <v>2651</v>
      </c>
      <c r="E1325" s="2">
        <v>212</v>
      </c>
      <c r="F1325" s="2">
        <v>88</v>
      </c>
      <c r="G1325" s="19">
        <v>0.42</v>
      </c>
      <c r="H1325" s="19">
        <v>0.48</v>
      </c>
      <c r="I1325" s="7">
        <v>162</v>
      </c>
      <c r="J1325" s="7">
        <v>62</v>
      </c>
      <c r="K1325" s="16">
        <f>IF(OR(ISBLANK(I1325),ISBLANK(J1325)),"",(J1325/I1325))</f>
        <v>0.38271604938271603</v>
      </c>
      <c r="L1325" s="17" t="str">
        <f>IF(K1325="","",IF(K1325&gt;=H1325,"Yes","No"))</f>
        <v>No</v>
      </c>
      <c r="M1325" s="18" t="str">
        <f>IF(OR(ISBLANK(I1325),ISBLANK(J1325)),"",IF(L1325="No", "TJ status removed",IF(K1325&gt;0.34, K1325 *1.15, K1325+0.05)))</f>
        <v>TJ status removed</v>
      </c>
      <c r="N1325" s="11">
        <v>22.07</v>
      </c>
      <c r="O1325" s="11">
        <v>425.73</v>
      </c>
      <c r="P1325" s="11">
        <v>16.95</v>
      </c>
      <c r="Q1325" s="11">
        <v>1446.82</v>
      </c>
      <c r="R1325" s="2"/>
    </row>
    <row r="1326" spans="1:18" ht="15.75" customHeight="1">
      <c r="A1326" s="2">
        <v>41264</v>
      </c>
      <c r="B1326" s="27" t="s">
        <v>1197</v>
      </c>
      <c r="C1326" s="12" t="s">
        <v>2652</v>
      </c>
      <c r="D1326" s="13" t="s">
        <v>2653</v>
      </c>
      <c r="E1326" s="2">
        <v>231</v>
      </c>
      <c r="F1326" s="2">
        <v>7</v>
      </c>
      <c r="G1326" s="19">
        <v>0.03</v>
      </c>
      <c r="H1326" s="19">
        <v>0.12</v>
      </c>
      <c r="I1326" s="7">
        <v>272</v>
      </c>
      <c r="J1326" s="7">
        <v>15</v>
      </c>
      <c r="K1326" s="16">
        <f>IF(OR(ISBLANK(I1326),ISBLANK(J1326)),"",(J1326/I1326))</f>
        <v>5.514705882352941E-2</v>
      </c>
      <c r="L1326" s="17" t="str">
        <f>IF(K1326="","",IF(K1326&gt;=H1326,"Yes","No"))</f>
        <v>No</v>
      </c>
      <c r="M1326" s="18" t="str">
        <f>IF(OR(ISBLANK(I1326),ISBLANK(J1326)),"",IF(L1326="No", "TJ status removed",IF(K1326&gt;0.34, K1326 *1.15, K1326+0.05)))</f>
        <v>TJ status removed</v>
      </c>
      <c r="N1326" s="11">
        <v>19.21</v>
      </c>
      <c r="O1326" s="11">
        <v>298.23</v>
      </c>
      <c r="P1326" s="11">
        <v>12.87</v>
      </c>
      <c r="Q1326" s="11">
        <v>1210.53</v>
      </c>
      <c r="R1326" s="2"/>
    </row>
    <row r="1327" spans="1:18" ht="15.75" customHeight="1">
      <c r="A1327" s="2">
        <v>12223</v>
      </c>
      <c r="B1327" s="27" t="s">
        <v>1197</v>
      </c>
      <c r="C1327" s="12" t="s">
        <v>2654</v>
      </c>
      <c r="D1327" s="13" t="s">
        <v>2655</v>
      </c>
      <c r="E1327" s="2">
        <v>42</v>
      </c>
      <c r="F1327" s="2">
        <v>9</v>
      </c>
      <c r="G1327" s="19">
        <v>0.21</v>
      </c>
      <c r="H1327" s="19">
        <v>0.31</v>
      </c>
      <c r="I1327" s="7">
        <v>82</v>
      </c>
      <c r="J1327" s="7">
        <v>22</v>
      </c>
      <c r="K1327" s="16">
        <f>IF(OR(ISBLANK(I1327),ISBLANK(J1327)),"",(J1327/I1327))</f>
        <v>0.26829268292682928</v>
      </c>
      <c r="L1327" s="17" t="str">
        <f>IF(K1327="","",IF(K1327&gt;=H1327,"Yes","No"))</f>
        <v>No</v>
      </c>
      <c r="M1327" s="18" t="str">
        <f>IF(OR(ISBLANK(I1327),ISBLANK(J1327)),"",IF(L1327="No", "TJ status removed",IF(K1327&gt;0.34, K1327 *1.15, K1327+0.05)))</f>
        <v>TJ status removed</v>
      </c>
      <c r="N1327" s="11">
        <v>30.12</v>
      </c>
      <c r="O1327" s="11">
        <v>295.93</v>
      </c>
      <c r="P1327" s="11">
        <v>28.82</v>
      </c>
      <c r="Q1327" s="11">
        <v>1428.5</v>
      </c>
      <c r="R1327" s="2"/>
    </row>
    <row r="1328" spans="1:18" ht="15.75" customHeight="1">
      <c r="A1328" s="2">
        <v>11600</v>
      </c>
      <c r="B1328" s="27" t="s">
        <v>1197</v>
      </c>
      <c r="C1328" s="12" t="s">
        <v>2656</v>
      </c>
      <c r="D1328" s="13" t="s">
        <v>2657</v>
      </c>
      <c r="E1328" s="2">
        <v>53</v>
      </c>
      <c r="F1328" s="2">
        <v>2</v>
      </c>
      <c r="G1328" s="19">
        <v>0.04</v>
      </c>
      <c r="H1328" s="19">
        <v>0.12</v>
      </c>
      <c r="I1328" s="7">
        <v>51</v>
      </c>
      <c r="J1328" s="7">
        <v>2</v>
      </c>
      <c r="K1328" s="16">
        <f>IF(OR(ISBLANK(I1328),ISBLANK(J1328)),"",(J1328/I1328))</f>
        <v>3.9215686274509803E-2</v>
      </c>
      <c r="L1328" s="17" t="str">
        <f>IF(K1328="","",IF(K1328&gt;=H1328,"Yes","No"))</f>
        <v>No</v>
      </c>
      <c r="M1328" s="18" t="str">
        <f>IF(OR(ISBLANK(I1328),ISBLANK(J1328)),"",IF(L1328="No", "TJ status removed",IF(K1328&gt;0.34, K1328 *1.15, K1328+0.05)))</f>
        <v>TJ status removed</v>
      </c>
      <c r="N1328" s="11">
        <v>16.55</v>
      </c>
      <c r="O1328" s="11">
        <v>333.35</v>
      </c>
      <c r="P1328" s="11">
        <v>0</v>
      </c>
      <c r="Q1328" s="11">
        <v>1180</v>
      </c>
      <c r="R1328" s="2"/>
    </row>
    <row r="1329" spans="1:18" ht="15.75" customHeight="1">
      <c r="A1329" s="2">
        <v>11144</v>
      </c>
      <c r="B1329" s="27" t="s">
        <v>1197</v>
      </c>
      <c r="C1329" s="12" t="s">
        <v>2658</v>
      </c>
      <c r="D1329" s="13" t="s">
        <v>2659</v>
      </c>
      <c r="E1329" s="2">
        <v>243</v>
      </c>
      <c r="F1329" s="2">
        <v>49</v>
      </c>
      <c r="G1329" s="19">
        <v>0.2</v>
      </c>
      <c r="H1329" s="19">
        <v>0.36</v>
      </c>
      <c r="I1329" s="7">
        <v>263</v>
      </c>
      <c r="J1329" s="7">
        <v>66</v>
      </c>
      <c r="K1329" s="16">
        <f>IF(OR(ISBLANK(I1329),ISBLANK(J1329)),"",(J1329/I1329))</f>
        <v>0.2509505703422053</v>
      </c>
      <c r="L1329" s="17" t="str">
        <f>IF(K1329="","",IF(K1329&gt;=H1329,"Yes","No"))</f>
        <v>No</v>
      </c>
      <c r="M1329" s="18" t="str">
        <f>IF(OR(ISBLANK(I1329),ISBLANK(J1329)),"",IF(L1329="No", "TJ status removed",IF(K1329&gt;0.34, K1329 *1.15, K1329+0.05)))</f>
        <v>TJ status removed</v>
      </c>
      <c r="N1329" s="11">
        <v>26.83</v>
      </c>
      <c r="O1329" s="11">
        <v>706.26</v>
      </c>
      <c r="P1329" s="11">
        <v>24.17</v>
      </c>
      <c r="Q1329" s="11">
        <v>1524.64</v>
      </c>
      <c r="R1329" s="2"/>
    </row>
    <row r="1330" spans="1:18" ht="15.75" customHeight="1">
      <c r="A1330" s="2">
        <v>11130</v>
      </c>
      <c r="B1330" s="27" t="s">
        <v>1197</v>
      </c>
      <c r="C1330" s="12" t="s">
        <v>2660</v>
      </c>
      <c r="D1330" s="13" t="s">
        <v>2661</v>
      </c>
      <c r="E1330" s="2">
        <v>158</v>
      </c>
      <c r="F1330" s="2">
        <v>12</v>
      </c>
      <c r="G1330" s="19">
        <v>0.08</v>
      </c>
      <c r="H1330" s="19">
        <v>0.25</v>
      </c>
      <c r="I1330" s="7">
        <v>189</v>
      </c>
      <c r="J1330" s="7">
        <v>19</v>
      </c>
      <c r="K1330" s="16">
        <f>IF(OR(ISBLANK(I1330),ISBLANK(J1330)),"",(J1330/I1330))</f>
        <v>0.10052910052910052</v>
      </c>
      <c r="L1330" s="17" t="str">
        <f>IF(K1330="","",IF(K1330&gt;=H1330,"Yes","No"))</f>
        <v>No</v>
      </c>
      <c r="M1330" s="18" t="str">
        <f>IF(OR(ISBLANK(I1330),ISBLANK(J1330)),"",IF(L1330="No", "TJ status removed",IF(K1330&gt;0.34, K1330 *1.15, K1330+0.05)))</f>
        <v>TJ status removed</v>
      </c>
      <c r="N1330" s="11">
        <v>20.37</v>
      </c>
      <c r="O1330" s="11">
        <v>176.99</v>
      </c>
      <c r="P1330" s="11">
        <v>21.37</v>
      </c>
      <c r="Q1330" s="11">
        <v>954.42</v>
      </c>
      <c r="R1330" s="2"/>
    </row>
    <row r="1331" spans="1:18" ht="15.75" customHeight="1">
      <c r="A1331" s="2">
        <v>705</v>
      </c>
      <c r="B1331" s="27" t="s">
        <v>1197</v>
      </c>
      <c r="C1331" s="12" t="s">
        <v>2662</v>
      </c>
      <c r="D1331" s="13" t="s">
        <v>2663</v>
      </c>
      <c r="E1331" s="2">
        <v>161</v>
      </c>
      <c r="F1331" s="2">
        <v>5</v>
      </c>
      <c r="G1331" s="19">
        <v>0.03</v>
      </c>
      <c r="H1331" s="19">
        <v>0.11</v>
      </c>
      <c r="I1331" s="7">
        <v>185</v>
      </c>
      <c r="J1331" s="7">
        <v>3</v>
      </c>
      <c r="K1331" s="16">
        <f>IF(OR(ISBLANK(I1331),ISBLANK(J1331)),"",(J1331/I1331))</f>
        <v>1.6216216216216217E-2</v>
      </c>
      <c r="L1331" s="17" t="str">
        <f>IF(K1331="","",IF(K1331&gt;=H1331,"Yes","No"))</f>
        <v>No</v>
      </c>
      <c r="M1331" s="18" t="str">
        <f>IF(OR(ISBLANK(I1331),ISBLANK(J1331)),"",IF(L1331="No", "TJ status removed",IF(K1331&gt;0.34, K1331 *1.15, K1331+0.05)))</f>
        <v>TJ status removed</v>
      </c>
      <c r="N1331" s="11">
        <v>50.15</v>
      </c>
      <c r="O1331" s="11">
        <v>124.54</v>
      </c>
      <c r="P1331" s="11">
        <v>37</v>
      </c>
      <c r="Q1331" s="11">
        <v>449</v>
      </c>
      <c r="R1331" s="2"/>
    </row>
    <row r="1332" spans="1:18" ht="15.75" customHeight="1">
      <c r="A1332" s="2">
        <v>10973</v>
      </c>
      <c r="B1332" s="27" t="s">
        <v>1197</v>
      </c>
      <c r="C1332" s="12" t="s">
        <v>2664</v>
      </c>
      <c r="D1332" s="13" t="s">
        <v>2665</v>
      </c>
      <c r="E1332" s="2">
        <v>16</v>
      </c>
      <c r="F1332" s="2">
        <v>4</v>
      </c>
      <c r="G1332" s="19">
        <v>0.25</v>
      </c>
      <c r="H1332" s="19">
        <v>0.3</v>
      </c>
      <c r="I1332" s="7">
        <v>32</v>
      </c>
      <c r="J1332" s="7">
        <v>4</v>
      </c>
      <c r="K1332" s="16">
        <f>IF(OR(ISBLANK(I1332),ISBLANK(J1332)),"",(J1332/I1332))</f>
        <v>0.125</v>
      </c>
      <c r="L1332" s="17" t="str">
        <f>IF(K1332="","",IF(K1332&gt;=H1332,"Yes","No"))</f>
        <v>No</v>
      </c>
      <c r="M1332" s="18" t="str">
        <f>IF(OR(ISBLANK(I1332),ISBLANK(J1332)),"",IF(L1332="No", "TJ status removed",IF(K1332&gt;0.34, K1332 *1.15, K1332+0.05)))</f>
        <v>TJ status removed</v>
      </c>
      <c r="N1332" s="11">
        <v>4.82</v>
      </c>
      <c r="O1332" s="11">
        <v>569.67999999999995</v>
      </c>
      <c r="P1332" s="11">
        <v>11</v>
      </c>
      <c r="Q1332" s="11">
        <v>1492.25</v>
      </c>
      <c r="R1332" s="2"/>
    </row>
    <row r="1333" spans="1:18" ht="15.75" customHeight="1">
      <c r="A1333" s="2">
        <v>11629</v>
      </c>
      <c r="B1333" s="27" t="s">
        <v>1197</v>
      </c>
      <c r="C1333" s="12" t="s">
        <v>2666</v>
      </c>
      <c r="D1333" s="13" t="s">
        <v>2667</v>
      </c>
      <c r="E1333" s="2">
        <v>253</v>
      </c>
      <c r="F1333" s="2">
        <v>90</v>
      </c>
      <c r="G1333" s="19">
        <v>0.36</v>
      </c>
      <c r="H1333" s="19">
        <v>0.41</v>
      </c>
      <c r="I1333" s="7">
        <v>172</v>
      </c>
      <c r="J1333" s="7">
        <v>59</v>
      </c>
      <c r="K1333" s="16">
        <f>IF(OR(ISBLANK(I1333),ISBLANK(J1333)),"",(J1333/I1333))</f>
        <v>0.34302325581395349</v>
      </c>
      <c r="L1333" s="17" t="str">
        <f>IF(K1333="","",IF(K1333&gt;=H1333,"Yes","No"))</f>
        <v>No</v>
      </c>
      <c r="M1333" s="18" t="str">
        <f>IF(OR(ISBLANK(I1333),ISBLANK(J1333)),"",IF(L1333="No", "TJ status removed",IF(K1333&gt;0.34, K1333 *1.15, K1333+0.05)))</f>
        <v>TJ status removed</v>
      </c>
      <c r="N1333" s="11">
        <v>35.26</v>
      </c>
      <c r="O1333" s="11">
        <v>578.72</v>
      </c>
      <c r="P1333" s="11">
        <v>45.36</v>
      </c>
      <c r="Q1333" s="11">
        <v>2240.9699999999998</v>
      </c>
      <c r="R1333" s="2"/>
    </row>
    <row r="1334" spans="1:18" ht="15.75" customHeight="1">
      <c r="A1334" s="2">
        <v>10953</v>
      </c>
      <c r="B1334" s="27" t="s">
        <v>1197</v>
      </c>
      <c r="C1334" s="12" t="s">
        <v>2668</v>
      </c>
      <c r="D1334" s="13" t="s">
        <v>2669</v>
      </c>
      <c r="E1334" s="2">
        <v>33</v>
      </c>
      <c r="F1334" s="2">
        <v>6</v>
      </c>
      <c r="G1334" s="19">
        <v>0.18</v>
      </c>
      <c r="H1334" s="19">
        <v>0.49</v>
      </c>
      <c r="I1334" s="7">
        <v>23</v>
      </c>
      <c r="J1334" s="7">
        <v>15</v>
      </c>
      <c r="K1334" s="16">
        <f>IF(OR(ISBLANK(I1334),ISBLANK(J1334)),"",(J1334/I1334))</f>
        <v>0.65217391304347827</v>
      </c>
      <c r="L1334" s="17" t="str">
        <f>IF(K1334="","",IF(K1334&gt;=H1334,"Yes","No"))</f>
        <v>Yes</v>
      </c>
      <c r="M1334" s="18">
        <f>IF(OR(ISBLANK(I1334),ISBLANK(J1334)),"",IF(L1334="No", "TJ status removed",IF(K1334&gt;0.34, K1334 *1.15, K1334+0.05)))</f>
        <v>0.75</v>
      </c>
      <c r="N1334" s="11">
        <v>5</v>
      </c>
      <c r="O1334" s="11">
        <v>165.25</v>
      </c>
      <c r="P1334" s="11">
        <v>9.67</v>
      </c>
      <c r="Q1334" s="11">
        <v>1057</v>
      </c>
      <c r="R1334" s="2"/>
    </row>
    <row r="1335" spans="1:18" ht="15.75" customHeight="1">
      <c r="A1335" s="2">
        <v>11033</v>
      </c>
      <c r="B1335" s="27" t="s">
        <v>1197</v>
      </c>
      <c r="C1335" s="12" t="s">
        <v>2670</v>
      </c>
      <c r="D1335" s="13" t="s">
        <v>2671</v>
      </c>
      <c r="E1335" s="2">
        <v>136</v>
      </c>
      <c r="F1335" s="2">
        <v>16</v>
      </c>
      <c r="G1335" s="19">
        <v>0.12</v>
      </c>
      <c r="H1335" s="19">
        <v>0.17</v>
      </c>
      <c r="I1335" s="7">
        <v>121</v>
      </c>
      <c r="J1335" s="7">
        <v>4</v>
      </c>
      <c r="K1335" s="16">
        <f>IF(OR(ISBLANK(I1335),ISBLANK(J1335)),"",(J1335/I1335))</f>
        <v>3.3057851239669422E-2</v>
      </c>
      <c r="L1335" s="17" t="str">
        <f>IF(K1335="","",IF(K1335&gt;=H1335,"Yes","No"))</f>
        <v>No</v>
      </c>
      <c r="M1335" s="18" t="str">
        <f>IF(OR(ISBLANK(I1335),ISBLANK(J1335)),"",IF(L1335="No", "TJ status removed",IF(K1335&gt;0.34, K1335 *1.15, K1335+0.05)))</f>
        <v>TJ status removed</v>
      </c>
      <c r="N1335" s="11">
        <v>0</v>
      </c>
      <c r="O1335" s="11">
        <v>80.02</v>
      </c>
      <c r="P1335" s="11">
        <v>0</v>
      </c>
      <c r="Q1335" s="11">
        <v>825</v>
      </c>
      <c r="R1335" s="2"/>
    </row>
    <row r="1336" spans="1:18" ht="15.75" customHeight="1">
      <c r="A1336" s="2">
        <v>10695</v>
      </c>
      <c r="B1336" s="27" t="s">
        <v>1197</v>
      </c>
      <c r="C1336" s="12" t="s">
        <v>2672</v>
      </c>
      <c r="D1336" s="13" t="s">
        <v>2673</v>
      </c>
      <c r="E1336" s="2">
        <v>164</v>
      </c>
      <c r="F1336" s="2">
        <v>5</v>
      </c>
      <c r="G1336" s="19">
        <v>0.03</v>
      </c>
      <c r="H1336" s="19">
        <v>0.14000000000000001</v>
      </c>
      <c r="I1336" s="7">
        <v>109</v>
      </c>
      <c r="J1336" s="7">
        <v>5</v>
      </c>
      <c r="K1336" s="16">
        <f>IF(OR(ISBLANK(I1336),ISBLANK(J1336)),"",(J1336/I1336))</f>
        <v>4.5871559633027525E-2</v>
      </c>
      <c r="L1336" s="17" t="str">
        <f>IF(K1336="","",IF(K1336&gt;=H1336,"Yes","No"))</f>
        <v>No</v>
      </c>
      <c r="M1336" s="18" t="str">
        <f>IF(OR(ISBLANK(I1336),ISBLANK(J1336)),"",IF(L1336="No", "TJ status removed",IF(K1336&gt;0.34, K1336 *1.15, K1336+0.05)))</f>
        <v>TJ status removed</v>
      </c>
      <c r="N1336" s="11">
        <v>37.26</v>
      </c>
      <c r="O1336" s="11">
        <v>424.9</v>
      </c>
      <c r="P1336" s="11">
        <v>24.8</v>
      </c>
      <c r="Q1336" s="11">
        <v>1737</v>
      </c>
      <c r="R1336" s="2"/>
    </row>
    <row r="1337" spans="1:18" ht="15.75" customHeight="1">
      <c r="A1337" s="2">
        <v>11998</v>
      </c>
      <c r="B1337" s="27" t="s">
        <v>1197</v>
      </c>
      <c r="C1337" s="12" t="s">
        <v>2674</v>
      </c>
      <c r="D1337" s="13" t="s">
        <v>2675</v>
      </c>
      <c r="E1337" s="2">
        <v>51</v>
      </c>
      <c r="F1337" s="2">
        <v>4</v>
      </c>
      <c r="G1337" s="19">
        <v>0.08</v>
      </c>
      <c r="H1337" s="19">
        <v>0.18</v>
      </c>
      <c r="I1337" s="7">
        <v>52</v>
      </c>
      <c r="J1337" s="7">
        <v>6</v>
      </c>
      <c r="K1337" s="16">
        <f>IF(OR(ISBLANK(I1337),ISBLANK(J1337)),"",(J1337/I1337))</f>
        <v>0.11538461538461539</v>
      </c>
      <c r="L1337" s="17" t="str">
        <f>IF(K1337="","",IF(K1337&gt;=H1337,"Yes","No"))</f>
        <v>No</v>
      </c>
      <c r="M1337" s="18" t="str">
        <f>IF(OR(ISBLANK(I1337),ISBLANK(J1337)),"",IF(L1337="No", "TJ status removed",IF(K1337&gt;0.34, K1337 *1.15, K1337+0.05)))</f>
        <v>TJ status removed</v>
      </c>
      <c r="N1337" s="11">
        <v>20.52</v>
      </c>
      <c r="O1337" s="11">
        <v>241.09</v>
      </c>
      <c r="P1337" s="11">
        <v>5.5</v>
      </c>
      <c r="Q1337" s="11">
        <v>1238.67</v>
      </c>
      <c r="R1337" s="2"/>
    </row>
    <row r="1338" spans="1:18" ht="15.75" customHeight="1">
      <c r="A1338" s="2">
        <v>12665</v>
      </c>
      <c r="B1338" s="27" t="s">
        <v>1197</v>
      </c>
      <c r="C1338" s="12" t="s">
        <v>2676</v>
      </c>
      <c r="D1338" s="13" t="s">
        <v>2677</v>
      </c>
      <c r="E1338" s="2">
        <v>17</v>
      </c>
      <c r="F1338" s="2">
        <v>5</v>
      </c>
      <c r="G1338" s="19">
        <v>0.28999999999999998</v>
      </c>
      <c r="H1338" s="19">
        <v>0.43</v>
      </c>
      <c r="I1338" s="7">
        <v>16</v>
      </c>
      <c r="J1338" s="7">
        <v>4</v>
      </c>
      <c r="K1338" s="16">
        <f>IF(OR(ISBLANK(I1338),ISBLANK(J1338)),"",(J1338/I1338))</f>
        <v>0.25</v>
      </c>
      <c r="L1338" s="17" t="str">
        <f>IF(K1338="","",IF(K1338&gt;=H1338,"Yes","No"))</f>
        <v>No</v>
      </c>
      <c r="M1338" s="18" t="str">
        <f>IF(OR(ISBLANK(I1338),ISBLANK(J1338)),"",IF(L1338="No", "TJ status removed",IF(K1338&gt;0.34, K1338 *1.15, K1338+0.05)))</f>
        <v>TJ status removed</v>
      </c>
      <c r="N1338" s="11">
        <v>1.08</v>
      </c>
      <c r="O1338" s="11">
        <v>414.83</v>
      </c>
      <c r="P1338" s="11">
        <v>18</v>
      </c>
      <c r="Q1338" s="11">
        <v>2146.5</v>
      </c>
      <c r="R1338" s="2"/>
    </row>
    <row r="1339" spans="1:18" ht="15.75" customHeight="1">
      <c r="A1339" s="2">
        <v>12646</v>
      </c>
      <c r="B1339" s="27" t="s">
        <v>1197</v>
      </c>
      <c r="C1339" s="12" t="s">
        <v>2678</v>
      </c>
      <c r="D1339" s="13" t="s">
        <v>2679</v>
      </c>
      <c r="E1339" s="2">
        <v>142</v>
      </c>
      <c r="F1339" s="2">
        <v>5</v>
      </c>
      <c r="G1339" s="19">
        <v>0.04</v>
      </c>
      <c r="H1339" s="19">
        <v>0.13</v>
      </c>
      <c r="I1339" s="7">
        <v>124</v>
      </c>
      <c r="J1339" s="7">
        <v>2</v>
      </c>
      <c r="K1339" s="16">
        <f>IF(OR(ISBLANK(I1339),ISBLANK(J1339)),"",(J1339/I1339))</f>
        <v>1.6129032258064516E-2</v>
      </c>
      <c r="L1339" s="17" t="str">
        <f>IF(K1339="","",IF(K1339&gt;=H1339,"Yes","No"))</f>
        <v>No</v>
      </c>
      <c r="M1339" s="18" t="str">
        <f>IF(OR(ISBLANK(I1339),ISBLANK(J1339)),"",IF(L1339="No", "TJ status removed",IF(K1339&gt;0.34, K1339 *1.15, K1339+0.05)))</f>
        <v>TJ status removed</v>
      </c>
      <c r="N1339" s="11">
        <v>10.23</v>
      </c>
      <c r="O1339" s="11">
        <v>275.95999999999998</v>
      </c>
      <c r="P1339" s="11">
        <v>15</v>
      </c>
      <c r="Q1339" s="11">
        <v>1111.5</v>
      </c>
      <c r="R1339" s="2"/>
    </row>
    <row r="1340" spans="1:18" ht="15.75" customHeight="1">
      <c r="A1340" s="2">
        <v>10163</v>
      </c>
      <c r="B1340" s="27" t="s">
        <v>1197</v>
      </c>
      <c r="C1340" s="12" t="s">
        <v>2680</v>
      </c>
      <c r="D1340" s="13" t="s">
        <v>2681</v>
      </c>
      <c r="E1340" s="2">
        <v>104</v>
      </c>
      <c r="F1340" s="2">
        <v>12</v>
      </c>
      <c r="G1340" s="19">
        <v>0.12</v>
      </c>
      <c r="H1340" s="19">
        <v>0.17</v>
      </c>
      <c r="I1340" s="7">
        <v>72</v>
      </c>
      <c r="J1340" s="7">
        <v>7</v>
      </c>
      <c r="K1340" s="16">
        <f>IF(OR(ISBLANK(I1340),ISBLANK(J1340)),"",(J1340/I1340))</f>
        <v>9.7222222222222224E-2</v>
      </c>
      <c r="L1340" s="17" t="str">
        <f>IF(K1340="","",IF(K1340&gt;=H1340,"Yes","No"))</f>
        <v>No</v>
      </c>
      <c r="M1340" s="18" t="str">
        <f>IF(OR(ISBLANK(I1340),ISBLANK(J1340)),"",IF(L1340="No", "TJ status removed",IF(K1340&gt;0.34, K1340 *1.15, K1340+0.05)))</f>
        <v>TJ status removed</v>
      </c>
      <c r="N1340" s="11">
        <v>25.89</v>
      </c>
      <c r="O1340" s="11">
        <v>337.75</v>
      </c>
      <c r="P1340" s="11">
        <v>21.86</v>
      </c>
      <c r="Q1340" s="11">
        <v>1261.71</v>
      </c>
      <c r="R1340" s="2"/>
    </row>
    <row r="1341" spans="1:18" ht="15.75" customHeight="1">
      <c r="A1341" s="2">
        <v>10967</v>
      </c>
      <c r="B1341" s="27" t="s">
        <v>1197</v>
      </c>
      <c r="C1341" s="12" t="s">
        <v>2682</v>
      </c>
      <c r="D1341" s="13" t="s">
        <v>2683</v>
      </c>
      <c r="E1341" s="2">
        <v>62</v>
      </c>
      <c r="F1341" s="2">
        <v>15</v>
      </c>
      <c r="G1341" s="19">
        <v>0.24</v>
      </c>
      <c r="H1341" s="19">
        <v>0.35</v>
      </c>
      <c r="I1341" s="7">
        <v>62</v>
      </c>
      <c r="J1341" s="7">
        <v>25</v>
      </c>
      <c r="K1341" s="16">
        <f>IF(OR(ISBLANK(I1341),ISBLANK(J1341)),"",(J1341/I1341))</f>
        <v>0.40322580645161288</v>
      </c>
      <c r="L1341" s="17" t="str">
        <f>IF(K1341="","",IF(K1341&gt;=H1341,"Yes","No"))</f>
        <v>Yes</v>
      </c>
      <c r="M1341" s="18">
        <f>IF(OR(ISBLANK(I1341),ISBLANK(J1341)),"",IF(L1341="No", "TJ status removed",IF(K1341&gt;0.34, K1341 *1.15, K1341+0.05)))</f>
        <v>0.46370967741935476</v>
      </c>
      <c r="N1341" s="11">
        <v>27.78</v>
      </c>
      <c r="O1341" s="11">
        <v>1369.7</v>
      </c>
      <c r="P1341" s="11">
        <v>30.4</v>
      </c>
      <c r="Q1341" s="11">
        <v>1646.8</v>
      </c>
      <c r="R1341" s="2"/>
    </row>
    <row r="1342" spans="1:18" ht="15.75" customHeight="1">
      <c r="A1342" s="2">
        <v>10668</v>
      </c>
      <c r="B1342" s="27" t="s">
        <v>1197</v>
      </c>
      <c r="C1342" s="12" t="s">
        <v>2684</v>
      </c>
      <c r="D1342" s="13" t="s">
        <v>2685</v>
      </c>
      <c r="E1342" s="2">
        <v>21</v>
      </c>
      <c r="F1342" s="2">
        <v>11</v>
      </c>
      <c r="G1342" s="19">
        <v>0.52</v>
      </c>
      <c r="H1342" s="19">
        <v>0.6</v>
      </c>
      <c r="I1342" s="7">
        <v>37</v>
      </c>
      <c r="J1342" s="7">
        <v>8</v>
      </c>
      <c r="K1342" s="16">
        <f>IF(OR(ISBLANK(I1342),ISBLANK(J1342)),"",(J1342/I1342))</f>
        <v>0.21621621621621623</v>
      </c>
      <c r="L1342" s="17" t="str">
        <f>IF(K1342="","",IF(K1342&gt;=H1342,"Yes","No"))</f>
        <v>No</v>
      </c>
      <c r="M1342" s="18" t="str">
        <f>IF(OR(ISBLANK(I1342),ISBLANK(J1342)),"",IF(L1342="No", "TJ status removed",IF(K1342&gt;0.34, K1342 *1.15, K1342+0.05)))</f>
        <v>TJ status removed</v>
      </c>
      <c r="N1342" s="11">
        <v>12.76</v>
      </c>
      <c r="O1342" s="11">
        <v>370.45</v>
      </c>
      <c r="P1342" s="11">
        <v>21.13</v>
      </c>
      <c r="Q1342" s="11">
        <v>1378.63</v>
      </c>
      <c r="R1342" s="2"/>
    </row>
    <row r="1343" spans="1:18" ht="15.75" customHeight="1">
      <c r="A1343" s="2">
        <v>10499</v>
      </c>
      <c r="B1343" s="27" t="s">
        <v>1197</v>
      </c>
      <c r="C1343" s="12" t="s">
        <v>2686</v>
      </c>
      <c r="D1343" s="13" t="s">
        <v>2687</v>
      </c>
      <c r="E1343" s="2">
        <v>100</v>
      </c>
      <c r="F1343" s="2">
        <v>19</v>
      </c>
      <c r="G1343" s="19">
        <v>0.19</v>
      </c>
      <c r="H1343" s="19">
        <v>0.24</v>
      </c>
      <c r="I1343" s="7">
        <v>107</v>
      </c>
      <c r="J1343" s="7">
        <v>31</v>
      </c>
      <c r="K1343" s="16">
        <f>IF(OR(ISBLANK(I1343),ISBLANK(J1343)),"",(J1343/I1343))</f>
        <v>0.28971962616822428</v>
      </c>
      <c r="L1343" s="17" t="str">
        <f>IF(K1343="","",IF(K1343&gt;=H1343,"Yes","No"))</f>
        <v>Yes</v>
      </c>
      <c r="M1343" s="18">
        <f>IF(OR(ISBLANK(I1343),ISBLANK(J1343)),"",IF(L1343="No", "TJ status removed",IF(K1343&gt;0.34, K1343 *1.15, K1343+0.05)))</f>
        <v>0.33971962616822426</v>
      </c>
      <c r="N1343" s="11">
        <v>7.71</v>
      </c>
      <c r="O1343" s="11">
        <v>442.36</v>
      </c>
      <c r="P1343" s="11">
        <v>14.16</v>
      </c>
      <c r="Q1343" s="11">
        <v>1572.06</v>
      </c>
      <c r="R1343" s="2"/>
    </row>
    <row r="1344" spans="1:18" ht="15.75" customHeight="1">
      <c r="A1344" s="2">
        <v>12262</v>
      </c>
      <c r="B1344" s="27" t="s">
        <v>1197</v>
      </c>
      <c r="C1344" s="12" t="s">
        <v>2688</v>
      </c>
      <c r="D1344" s="13" t="s">
        <v>2689</v>
      </c>
      <c r="E1344" s="2">
        <v>109</v>
      </c>
      <c r="F1344" s="2">
        <v>49</v>
      </c>
      <c r="G1344" s="19">
        <v>0.45</v>
      </c>
      <c r="H1344" s="19">
        <v>0.52</v>
      </c>
      <c r="I1344" s="7">
        <v>98</v>
      </c>
      <c r="J1344" s="7">
        <v>50</v>
      </c>
      <c r="K1344" s="16">
        <f>IF(OR(ISBLANK(I1344),ISBLANK(J1344)),"",(J1344/I1344))</f>
        <v>0.51020408163265307</v>
      </c>
      <c r="L1344" s="17" t="str">
        <f>IF(K1344="","",IF(K1344&gt;=H1344,"Yes","No"))</f>
        <v>No</v>
      </c>
      <c r="M1344" s="18" t="str">
        <f>IF(OR(ISBLANK(I1344),ISBLANK(J1344)),"",IF(L1344="No", "TJ status removed",IF(K1344&gt;0.34, K1344 *1.15, K1344+0.05)))</f>
        <v>TJ status removed</v>
      </c>
      <c r="N1344" s="11">
        <v>12.23</v>
      </c>
      <c r="O1344" s="11">
        <v>691.56</v>
      </c>
      <c r="P1344" s="11">
        <v>40.700000000000003</v>
      </c>
      <c r="Q1344" s="11">
        <v>5369.7</v>
      </c>
      <c r="R1344" s="2"/>
    </row>
    <row r="1345" spans="1:18" ht="15.75" customHeight="1">
      <c r="A1345" s="2">
        <v>12574</v>
      </c>
      <c r="B1345" s="27" t="s">
        <v>1197</v>
      </c>
      <c r="C1345" s="12" t="s">
        <v>2690</v>
      </c>
      <c r="D1345" s="13" t="s">
        <v>2691</v>
      </c>
      <c r="E1345" s="2">
        <v>127</v>
      </c>
      <c r="F1345" s="2">
        <v>3</v>
      </c>
      <c r="G1345" s="19">
        <v>0.02</v>
      </c>
      <c r="H1345" s="19">
        <v>0.1</v>
      </c>
      <c r="I1345" s="7">
        <v>56</v>
      </c>
      <c r="J1345" s="7">
        <v>2</v>
      </c>
      <c r="K1345" s="16">
        <f>IF(OR(ISBLANK(I1345),ISBLANK(J1345)),"",(J1345/I1345))</f>
        <v>3.5714285714285712E-2</v>
      </c>
      <c r="L1345" s="17" t="str">
        <f>IF(K1345="","",IF(K1345&gt;=H1345,"Yes","No"))</f>
        <v>No</v>
      </c>
      <c r="M1345" s="18" t="str">
        <f>IF(OR(ISBLANK(I1345),ISBLANK(J1345)),"",IF(L1345="No", "TJ status removed",IF(K1345&gt;0.34, K1345 *1.15, K1345+0.05)))</f>
        <v>TJ status removed</v>
      </c>
      <c r="N1345" s="11">
        <v>11.17</v>
      </c>
      <c r="O1345" s="11">
        <v>165.96</v>
      </c>
      <c r="P1345" s="11">
        <v>0</v>
      </c>
      <c r="Q1345" s="11">
        <v>1114</v>
      </c>
      <c r="R1345" s="2"/>
    </row>
    <row r="1346" spans="1:18" ht="15.75" customHeight="1">
      <c r="A1346" s="2">
        <v>41893</v>
      </c>
      <c r="B1346" s="27" t="s">
        <v>1197</v>
      </c>
      <c r="C1346" s="12" t="s">
        <v>2692</v>
      </c>
      <c r="D1346" s="13" t="s">
        <v>2693</v>
      </c>
      <c r="E1346" s="2">
        <v>128</v>
      </c>
      <c r="F1346" s="2">
        <v>3</v>
      </c>
      <c r="G1346" s="19">
        <v>0.02</v>
      </c>
      <c r="H1346" s="19">
        <v>0.14000000000000001</v>
      </c>
      <c r="I1346" s="7">
        <v>138</v>
      </c>
      <c r="J1346" s="7">
        <v>4</v>
      </c>
      <c r="K1346" s="16">
        <f>IF(OR(ISBLANK(I1346),ISBLANK(J1346)),"",(J1346/I1346))</f>
        <v>2.8985507246376812E-2</v>
      </c>
      <c r="L1346" s="17" t="str">
        <f>IF(K1346="","",IF(K1346&gt;=H1346,"Yes","No"))</f>
        <v>No</v>
      </c>
      <c r="M1346" s="18" t="str">
        <f>IF(OR(ISBLANK(I1346),ISBLANK(J1346)),"",IF(L1346="No", "TJ status removed",IF(K1346&gt;0.34, K1346 *1.15, K1346+0.05)))</f>
        <v>TJ status removed</v>
      </c>
      <c r="N1346" s="11">
        <v>9.4600000000000009</v>
      </c>
      <c r="O1346" s="11">
        <v>171.91</v>
      </c>
      <c r="P1346" s="11">
        <v>3.25</v>
      </c>
      <c r="Q1346" s="11">
        <v>1118.75</v>
      </c>
      <c r="R1346" s="2"/>
    </row>
    <row r="1347" spans="1:18" ht="15.75" customHeight="1">
      <c r="A1347" s="2">
        <v>202</v>
      </c>
      <c r="B1347" s="27" t="s">
        <v>1197</v>
      </c>
      <c r="C1347" s="12" t="s">
        <v>2694</v>
      </c>
      <c r="D1347" s="13" t="s">
        <v>2695</v>
      </c>
      <c r="E1347" s="2">
        <v>419</v>
      </c>
      <c r="F1347" s="2">
        <v>7</v>
      </c>
      <c r="G1347" s="19">
        <v>0.02</v>
      </c>
      <c r="H1347" s="19">
        <v>0.14000000000000001</v>
      </c>
      <c r="I1347" s="7">
        <v>281</v>
      </c>
      <c r="J1347" s="7">
        <v>5</v>
      </c>
      <c r="K1347" s="16">
        <f>IF(OR(ISBLANK(I1347),ISBLANK(J1347)),"",(J1347/I1347))</f>
        <v>1.7793594306049824E-2</v>
      </c>
      <c r="L1347" s="17" t="str">
        <f>IF(K1347="","",IF(K1347&gt;=H1347,"Yes","No"))</f>
        <v>No</v>
      </c>
      <c r="M1347" s="18" t="str">
        <f>IF(OR(ISBLANK(I1347),ISBLANK(J1347)),"",IF(L1347="No", "TJ status removed",IF(K1347&gt;0.34, K1347 *1.15, K1347+0.05)))</f>
        <v>TJ status removed</v>
      </c>
      <c r="N1347" s="11">
        <v>14.37</v>
      </c>
      <c r="O1347" s="11">
        <v>195.84</v>
      </c>
      <c r="P1347" s="11">
        <v>5.8</v>
      </c>
      <c r="Q1347" s="11">
        <v>940</v>
      </c>
      <c r="R1347" s="2"/>
    </row>
    <row r="1348" spans="1:18" ht="15.75" customHeight="1">
      <c r="A1348" s="2">
        <v>10562</v>
      </c>
      <c r="B1348" s="27" t="s">
        <v>1197</v>
      </c>
      <c r="C1348" s="12" t="s">
        <v>2696</v>
      </c>
      <c r="D1348" s="13" t="s">
        <v>2697</v>
      </c>
      <c r="E1348" s="2">
        <v>78</v>
      </c>
      <c r="F1348" s="2">
        <v>23</v>
      </c>
      <c r="G1348" s="19">
        <v>0.28999999999999998</v>
      </c>
      <c r="H1348" s="19">
        <v>0.34</v>
      </c>
      <c r="I1348" s="7">
        <v>80</v>
      </c>
      <c r="J1348" s="7">
        <v>30</v>
      </c>
      <c r="K1348" s="16">
        <f>IF(OR(ISBLANK(I1348),ISBLANK(J1348)),"",(J1348/I1348))</f>
        <v>0.375</v>
      </c>
      <c r="L1348" s="17" t="str">
        <f>IF(K1348="","",IF(K1348&gt;=H1348,"Yes","No"))</f>
        <v>Yes</v>
      </c>
      <c r="M1348" s="18">
        <f>IF(OR(ISBLANK(I1348),ISBLANK(J1348)),"",IF(L1348="No", "TJ status removed",IF(K1348&gt;0.34, K1348 *1.15, K1348+0.05)))</f>
        <v>0.43124999999999997</v>
      </c>
      <c r="N1348" s="11">
        <v>11.26</v>
      </c>
      <c r="O1348" s="11">
        <v>539.84</v>
      </c>
      <c r="P1348" s="11">
        <v>18.8</v>
      </c>
      <c r="Q1348" s="11">
        <v>1415.47</v>
      </c>
      <c r="R1348" s="2"/>
    </row>
    <row r="1349" spans="1:18" ht="15.75" customHeight="1">
      <c r="A1349" s="2">
        <v>41372</v>
      </c>
      <c r="B1349" s="27" t="s">
        <v>1197</v>
      </c>
      <c r="C1349" s="12" t="s">
        <v>2698</v>
      </c>
      <c r="D1349" s="13" t="s">
        <v>2699</v>
      </c>
      <c r="E1349" s="2">
        <v>16</v>
      </c>
      <c r="F1349" s="2">
        <v>8</v>
      </c>
      <c r="G1349" s="19">
        <v>0.5</v>
      </c>
      <c r="H1349" s="19">
        <v>0.74</v>
      </c>
      <c r="I1349" s="7">
        <v>15</v>
      </c>
      <c r="J1349" s="7">
        <v>6</v>
      </c>
      <c r="K1349" s="16">
        <f>IF(OR(ISBLANK(I1349),ISBLANK(J1349)),"",(J1349/I1349))</f>
        <v>0.4</v>
      </c>
      <c r="L1349" s="17" t="str">
        <f>IF(K1349="","",IF(K1349&gt;=H1349,"Yes","No"))</f>
        <v>No</v>
      </c>
      <c r="M1349" s="18" t="str">
        <f>IF(OR(ISBLANK(I1349),ISBLANK(J1349)),"",IF(L1349="No", "TJ status removed",IF(K1349&gt;0.34, K1349 *1.15, K1349+0.05)))</f>
        <v>TJ status removed</v>
      </c>
      <c r="N1349" s="11">
        <v>0</v>
      </c>
      <c r="O1349" s="11">
        <v>83.56</v>
      </c>
      <c r="P1349" s="11">
        <v>2.5</v>
      </c>
      <c r="Q1349" s="11">
        <v>778.83</v>
      </c>
      <c r="R1349" s="2"/>
    </row>
    <row r="1350" spans="1:18" ht="15.75" customHeight="1">
      <c r="A1350" s="2">
        <v>12530</v>
      </c>
      <c r="B1350" s="27" t="s">
        <v>1197</v>
      </c>
      <c r="C1350" s="12" t="s">
        <v>2700</v>
      </c>
      <c r="D1350" s="13" t="s">
        <v>2701</v>
      </c>
      <c r="E1350" s="2">
        <v>17</v>
      </c>
      <c r="F1350" s="2">
        <v>6</v>
      </c>
      <c r="G1350" s="19">
        <v>0.35</v>
      </c>
      <c r="H1350" s="19">
        <v>0.4</v>
      </c>
      <c r="I1350" s="7">
        <v>21</v>
      </c>
      <c r="J1350" s="7">
        <v>7</v>
      </c>
      <c r="K1350" s="16">
        <f>IF(OR(ISBLANK(I1350),ISBLANK(J1350)),"",(J1350/I1350))</f>
        <v>0.33333333333333331</v>
      </c>
      <c r="L1350" s="17" t="str">
        <f>IF(K1350="","",IF(K1350&gt;=H1350,"Yes","No"))</f>
        <v>No</v>
      </c>
      <c r="M1350" s="18" t="str">
        <f>IF(OR(ISBLANK(I1350),ISBLANK(J1350)),"",IF(L1350="No", "TJ status removed",IF(K1350&gt;0.34, K1350 *1.15, K1350+0.05)))</f>
        <v>TJ status removed</v>
      </c>
      <c r="N1350" s="11">
        <v>0</v>
      </c>
      <c r="O1350" s="11">
        <v>329</v>
      </c>
      <c r="P1350" s="11">
        <v>0</v>
      </c>
      <c r="Q1350" s="11">
        <v>1304.71</v>
      </c>
      <c r="R1350" s="2"/>
    </row>
    <row r="1351" spans="1:18" ht="15.75" customHeight="1">
      <c r="A1351" s="2">
        <v>13237</v>
      </c>
      <c r="B1351" s="27" t="s">
        <v>1197</v>
      </c>
      <c r="C1351" s="12" t="s">
        <v>2702</v>
      </c>
      <c r="D1351" s="13" t="s">
        <v>2703</v>
      </c>
      <c r="E1351" s="2">
        <v>286</v>
      </c>
      <c r="F1351" s="2">
        <v>9</v>
      </c>
      <c r="G1351" s="19">
        <v>0.03</v>
      </c>
      <c r="H1351" s="19">
        <v>0.12</v>
      </c>
      <c r="I1351" s="7">
        <v>270</v>
      </c>
      <c r="J1351" s="7">
        <v>8</v>
      </c>
      <c r="K1351" s="16">
        <f>IF(OR(ISBLANK(I1351),ISBLANK(J1351)),"",(J1351/I1351))</f>
        <v>2.9629629629629631E-2</v>
      </c>
      <c r="L1351" s="17" t="str">
        <f>IF(K1351="","",IF(K1351&gt;=H1351,"Yes","No"))</f>
        <v>No</v>
      </c>
      <c r="M1351" s="18" t="str">
        <f>IF(OR(ISBLANK(I1351),ISBLANK(J1351)),"",IF(L1351="No", "TJ status removed",IF(K1351&gt;0.34, K1351 *1.15, K1351+0.05)))</f>
        <v>TJ status removed</v>
      </c>
      <c r="N1351" s="11">
        <v>13.74</v>
      </c>
      <c r="O1351" s="11">
        <v>141.21</v>
      </c>
      <c r="P1351" s="11">
        <v>9</v>
      </c>
      <c r="Q1351" s="11">
        <v>827.75</v>
      </c>
      <c r="R1351" s="2"/>
    </row>
    <row r="1352" spans="1:18" ht="15.75" customHeight="1">
      <c r="A1352" s="2">
        <v>42256</v>
      </c>
      <c r="B1352" s="27" t="s">
        <v>1197</v>
      </c>
      <c r="C1352" s="12" t="s">
        <v>2704</v>
      </c>
      <c r="D1352" s="13" t="s">
        <v>2705</v>
      </c>
      <c r="E1352" s="2">
        <v>154</v>
      </c>
      <c r="F1352" s="2">
        <v>17</v>
      </c>
      <c r="G1352" s="19">
        <v>0.11</v>
      </c>
      <c r="H1352" s="19">
        <v>0.21</v>
      </c>
      <c r="I1352" s="7">
        <v>179</v>
      </c>
      <c r="J1352" s="7">
        <v>39</v>
      </c>
      <c r="K1352" s="16">
        <f>IF(OR(ISBLANK(I1352),ISBLANK(J1352)),"",(J1352/I1352))</f>
        <v>0.21787709497206703</v>
      </c>
      <c r="L1352" s="17" t="str">
        <f>IF(K1352="","",IF(K1352&gt;=H1352,"Yes","No"))</f>
        <v>Yes</v>
      </c>
      <c r="M1352" s="18">
        <f>IF(OR(ISBLANK(I1352),ISBLANK(J1352)),"",IF(L1352="No", "TJ status removed",IF(K1352&gt;0.34, K1352 *1.15, K1352+0.05)))</f>
        <v>0.26787709497206702</v>
      </c>
      <c r="N1352" s="11">
        <v>23.56</v>
      </c>
      <c r="O1352" s="11">
        <v>215.32</v>
      </c>
      <c r="P1352" s="11">
        <v>27.38</v>
      </c>
      <c r="Q1352" s="11">
        <v>1048.1300000000001</v>
      </c>
      <c r="R1352" s="2"/>
    </row>
    <row r="1353" spans="1:18" ht="15.75" customHeight="1">
      <c r="A1353" s="2">
        <v>42952</v>
      </c>
      <c r="B1353" s="27" t="s">
        <v>1197</v>
      </c>
      <c r="C1353" s="12" t="s">
        <v>2706</v>
      </c>
      <c r="D1353" s="13" t="s">
        <v>2707</v>
      </c>
      <c r="E1353" s="2">
        <v>280</v>
      </c>
      <c r="F1353" s="2">
        <v>9</v>
      </c>
      <c r="G1353" s="19">
        <v>0.03</v>
      </c>
      <c r="H1353" s="19">
        <v>0.13</v>
      </c>
      <c r="I1353" s="7">
        <v>209</v>
      </c>
      <c r="J1353" s="7">
        <v>9</v>
      </c>
      <c r="K1353" s="16">
        <f>IF(OR(ISBLANK(I1353),ISBLANK(J1353)),"",(J1353/I1353))</f>
        <v>4.3062200956937802E-2</v>
      </c>
      <c r="L1353" s="17" t="str">
        <f>IF(K1353="","",IF(K1353&gt;=H1353,"Yes","No"))</f>
        <v>No</v>
      </c>
      <c r="M1353" s="18" t="str">
        <f>IF(OR(ISBLANK(I1353),ISBLANK(J1353)),"",IF(L1353="No", "TJ status removed",IF(K1353&gt;0.34, K1353 *1.15, K1353+0.05)))</f>
        <v>TJ status removed</v>
      </c>
      <c r="N1353" s="11">
        <v>7.76</v>
      </c>
      <c r="O1353" s="11">
        <v>142.47999999999999</v>
      </c>
      <c r="P1353" s="11">
        <v>2.33</v>
      </c>
      <c r="Q1353" s="11">
        <v>1101.1099999999999</v>
      </c>
      <c r="R1353" s="2"/>
    </row>
    <row r="1354" spans="1:18" ht="15.75" customHeight="1">
      <c r="A1354" s="2">
        <v>41593</v>
      </c>
      <c r="B1354" s="27" t="s">
        <v>1197</v>
      </c>
      <c r="C1354" s="12" t="s">
        <v>2708</v>
      </c>
      <c r="D1354" s="13" t="s">
        <v>2709</v>
      </c>
      <c r="E1354" s="2">
        <v>32</v>
      </c>
      <c r="F1354" s="2">
        <v>4</v>
      </c>
      <c r="G1354" s="19">
        <v>0.13</v>
      </c>
      <c r="H1354" s="19">
        <v>0.18</v>
      </c>
      <c r="I1354" s="7">
        <v>35</v>
      </c>
      <c r="J1354" s="7">
        <v>1</v>
      </c>
      <c r="K1354" s="16">
        <f>IF(OR(ISBLANK(I1354),ISBLANK(J1354)),"",(J1354/I1354))</f>
        <v>2.8571428571428571E-2</v>
      </c>
      <c r="L1354" s="17" t="str">
        <f>IF(K1354="","",IF(K1354&gt;=H1354,"Yes","No"))</f>
        <v>No</v>
      </c>
      <c r="M1354" s="18" t="str">
        <f>IF(OR(ISBLANK(I1354),ISBLANK(J1354)),"",IF(L1354="No", "TJ status removed",IF(K1354&gt;0.34, K1354 *1.15, K1354+0.05)))</f>
        <v>TJ status removed</v>
      </c>
      <c r="N1354" s="11">
        <v>15.5</v>
      </c>
      <c r="O1354" s="11">
        <v>235.68</v>
      </c>
      <c r="P1354" s="11">
        <v>0</v>
      </c>
      <c r="Q1354" s="11">
        <v>821</v>
      </c>
      <c r="R1354" s="2"/>
    </row>
    <row r="1355" spans="1:18" ht="15.75" customHeight="1">
      <c r="A1355" s="2">
        <v>42493</v>
      </c>
      <c r="B1355" s="27" t="s">
        <v>1197</v>
      </c>
      <c r="C1355" s="12" t="s">
        <v>2710</v>
      </c>
      <c r="D1355" s="13" t="s">
        <v>2711</v>
      </c>
      <c r="E1355" s="2">
        <v>37</v>
      </c>
      <c r="F1355" s="2">
        <v>8</v>
      </c>
      <c r="G1355" s="19">
        <v>0.22</v>
      </c>
      <c r="H1355" s="19">
        <v>0.27</v>
      </c>
      <c r="I1355" s="7">
        <v>30</v>
      </c>
      <c r="J1355" s="7">
        <v>5</v>
      </c>
      <c r="K1355" s="16">
        <f>IF(OR(ISBLANK(I1355),ISBLANK(J1355)),"",(J1355/I1355))</f>
        <v>0.16666666666666666</v>
      </c>
      <c r="L1355" s="17" t="str">
        <f>IF(K1355="","",IF(K1355&gt;=H1355,"Yes","No"))</f>
        <v>No</v>
      </c>
      <c r="M1355" s="18" t="str">
        <f>IF(OR(ISBLANK(I1355),ISBLANK(J1355)),"",IF(L1355="No", "TJ status removed",IF(K1355&gt;0.34, K1355 *1.15, K1355+0.05)))</f>
        <v>TJ status removed</v>
      </c>
      <c r="N1355" s="11">
        <v>0</v>
      </c>
      <c r="O1355" s="11">
        <v>604.36</v>
      </c>
      <c r="P1355" s="11">
        <v>0</v>
      </c>
      <c r="Q1355" s="11">
        <v>1154.5999999999999</v>
      </c>
      <c r="R1355" s="2"/>
    </row>
    <row r="1356" spans="1:18" ht="15.75" customHeight="1">
      <c r="A1356" s="2">
        <v>41590</v>
      </c>
      <c r="B1356" s="27" t="s">
        <v>1197</v>
      </c>
      <c r="C1356" s="12" t="s">
        <v>2712</v>
      </c>
      <c r="D1356" s="13" t="s">
        <v>2713</v>
      </c>
      <c r="E1356" s="2">
        <v>22</v>
      </c>
      <c r="F1356" s="2">
        <v>8</v>
      </c>
      <c r="G1356" s="19">
        <v>0.36</v>
      </c>
      <c r="H1356" s="19">
        <v>0.41</v>
      </c>
      <c r="I1356" s="7">
        <v>18</v>
      </c>
      <c r="J1356" s="7">
        <v>6</v>
      </c>
      <c r="K1356" s="16">
        <f>IF(OR(ISBLANK(I1356),ISBLANK(J1356)),"",(J1356/I1356))</f>
        <v>0.33333333333333331</v>
      </c>
      <c r="L1356" s="17" t="str">
        <f>IF(K1356="","",IF(K1356&gt;=H1356,"Yes","No"))</f>
        <v>No</v>
      </c>
      <c r="M1356" s="18" t="str">
        <f>IF(OR(ISBLANK(I1356),ISBLANK(J1356)),"",IF(L1356="No", "TJ status removed",IF(K1356&gt;0.34, K1356 *1.15, K1356+0.05)))</f>
        <v>TJ status removed</v>
      </c>
      <c r="N1356" s="11">
        <v>9.33</v>
      </c>
      <c r="O1356" s="11">
        <v>392</v>
      </c>
      <c r="P1356" s="11">
        <v>7.67</v>
      </c>
      <c r="Q1356" s="11">
        <v>2240.67</v>
      </c>
      <c r="R1356" s="2"/>
    </row>
    <row r="1357" spans="1:18" ht="15.75" customHeight="1">
      <c r="A1357" s="2">
        <v>41929</v>
      </c>
      <c r="B1357" s="27" t="s">
        <v>1197</v>
      </c>
      <c r="C1357" s="12" t="s">
        <v>2714</v>
      </c>
      <c r="D1357" s="13" t="s">
        <v>2715</v>
      </c>
      <c r="E1357" s="2">
        <v>28</v>
      </c>
      <c r="F1357" s="2">
        <v>3</v>
      </c>
      <c r="G1357" s="19">
        <v>0.11</v>
      </c>
      <c r="H1357" s="19">
        <v>0.27</v>
      </c>
      <c r="I1357" s="7">
        <v>28</v>
      </c>
      <c r="J1357" s="7">
        <v>4</v>
      </c>
      <c r="K1357" s="16">
        <f>IF(OR(ISBLANK(I1357),ISBLANK(J1357)),"",(J1357/I1357))</f>
        <v>0.14285714285714285</v>
      </c>
      <c r="L1357" s="17" t="str">
        <f>IF(K1357="","",IF(K1357&gt;=H1357,"Yes","No"))</f>
        <v>No</v>
      </c>
      <c r="M1357" s="18" t="str">
        <f>IF(OR(ISBLANK(I1357),ISBLANK(J1357)),"",IF(L1357="No", "TJ status removed",IF(K1357&gt;0.34, K1357 *1.15, K1357+0.05)))</f>
        <v>TJ status removed</v>
      </c>
      <c r="N1357" s="11">
        <v>14.33</v>
      </c>
      <c r="O1357" s="11">
        <v>344.21</v>
      </c>
      <c r="P1357" s="11">
        <v>10.75</v>
      </c>
      <c r="Q1357" s="11">
        <v>1374.75</v>
      </c>
      <c r="R1357" s="2"/>
    </row>
    <row r="1358" spans="1:18" ht="15.75" customHeight="1">
      <c r="A1358" s="2">
        <v>13225</v>
      </c>
      <c r="B1358" s="27" t="s">
        <v>1197</v>
      </c>
      <c r="C1358" s="12" t="s">
        <v>2716</v>
      </c>
      <c r="D1358" s="13" t="s">
        <v>2717</v>
      </c>
      <c r="E1358" s="2">
        <v>50</v>
      </c>
      <c r="F1358" s="2">
        <v>6</v>
      </c>
      <c r="G1358" s="19">
        <v>0.12</v>
      </c>
      <c r="H1358" s="19">
        <v>0.32</v>
      </c>
      <c r="I1358" s="7">
        <v>338</v>
      </c>
      <c r="J1358" s="7">
        <v>29</v>
      </c>
      <c r="K1358" s="16">
        <f>IF(OR(ISBLANK(I1358),ISBLANK(J1358)),"",(J1358/I1358))</f>
        <v>8.5798816568047331E-2</v>
      </c>
      <c r="L1358" s="17" t="str">
        <f>IF(K1358="","",IF(K1358&gt;=H1358,"Yes","No"))</f>
        <v>No</v>
      </c>
      <c r="M1358" s="18" t="str">
        <f>IF(OR(ISBLANK(I1358),ISBLANK(J1358)),"",IF(L1358="No", "TJ status removed",IF(K1358&gt;0.34, K1358 *1.15, K1358+0.05)))</f>
        <v>TJ status removed</v>
      </c>
      <c r="N1358" s="11">
        <v>21.35</v>
      </c>
      <c r="O1358" s="11">
        <v>190.22</v>
      </c>
      <c r="P1358" s="11">
        <v>38.1</v>
      </c>
      <c r="Q1358" s="11">
        <v>1145.28</v>
      </c>
      <c r="R1358" s="2"/>
    </row>
    <row r="1359" spans="1:18" ht="15.75" customHeight="1">
      <c r="A1359" s="2">
        <v>396</v>
      </c>
      <c r="B1359" s="27" t="s">
        <v>1197</v>
      </c>
      <c r="C1359" s="12" t="s">
        <v>2718</v>
      </c>
      <c r="D1359" s="13" t="s">
        <v>2719</v>
      </c>
      <c r="E1359" s="2">
        <v>44</v>
      </c>
      <c r="F1359" s="2">
        <v>23</v>
      </c>
      <c r="G1359" s="19">
        <v>0.52</v>
      </c>
      <c r="H1359" s="19">
        <v>0.61</v>
      </c>
      <c r="I1359" s="7">
        <v>44</v>
      </c>
      <c r="J1359" s="7">
        <v>23</v>
      </c>
      <c r="K1359" s="16">
        <f>IF(OR(ISBLANK(I1359),ISBLANK(J1359)),"",(J1359/I1359))</f>
        <v>0.52272727272727271</v>
      </c>
      <c r="L1359" s="17" t="str">
        <f>IF(K1359="","",IF(K1359&gt;=H1359,"Yes","No"))</f>
        <v>No</v>
      </c>
      <c r="M1359" s="18" t="str">
        <f>IF(OR(ISBLANK(I1359),ISBLANK(J1359)),"",IF(L1359="No", "TJ status removed",IF(K1359&gt;0.34, K1359 *1.15, K1359+0.05)))</f>
        <v>TJ status removed</v>
      </c>
      <c r="N1359" s="11">
        <v>13.67</v>
      </c>
      <c r="O1359" s="11">
        <v>170.9</v>
      </c>
      <c r="P1359" s="11">
        <v>23.52</v>
      </c>
      <c r="Q1359" s="11">
        <v>1044.43</v>
      </c>
      <c r="R1359" s="2"/>
    </row>
    <row r="1360" spans="1:18" ht="15.75" customHeight="1">
      <c r="A1360" s="2">
        <v>42000</v>
      </c>
      <c r="B1360" s="27" t="s">
        <v>1197</v>
      </c>
      <c r="C1360" s="12" t="s">
        <v>2720</v>
      </c>
      <c r="D1360" s="13" t="s">
        <v>2721</v>
      </c>
      <c r="E1360" s="2">
        <v>57</v>
      </c>
      <c r="F1360" s="2">
        <v>4</v>
      </c>
      <c r="G1360" s="19">
        <v>7.0000000000000007E-2</v>
      </c>
      <c r="H1360" s="19">
        <v>0.19</v>
      </c>
      <c r="I1360" s="7">
        <v>80</v>
      </c>
      <c r="J1360" s="7">
        <v>12</v>
      </c>
      <c r="K1360" s="16">
        <f>IF(OR(ISBLANK(I1360),ISBLANK(J1360)),"",(J1360/I1360))</f>
        <v>0.15</v>
      </c>
      <c r="L1360" s="17" t="str">
        <f>IF(K1360="","",IF(K1360&gt;=H1360,"Yes","No"))</f>
        <v>No</v>
      </c>
      <c r="M1360" s="18" t="str">
        <f>IF(OR(ISBLANK(I1360),ISBLANK(J1360)),"",IF(L1360="No", "TJ status removed",IF(K1360&gt;0.34, K1360 *1.15, K1360+0.05)))</f>
        <v>TJ status removed</v>
      </c>
      <c r="N1360" s="11">
        <v>15.91</v>
      </c>
      <c r="O1360" s="11">
        <v>300.58999999999997</v>
      </c>
      <c r="P1360" s="11">
        <v>9.42</v>
      </c>
      <c r="Q1360" s="11">
        <v>1465.67</v>
      </c>
      <c r="R1360" s="2"/>
    </row>
    <row r="1361" spans="1:18" ht="15.75" customHeight="1">
      <c r="A1361" s="2">
        <v>40860</v>
      </c>
      <c r="B1361" s="27" t="s">
        <v>1197</v>
      </c>
      <c r="C1361" s="12" t="s">
        <v>2722</v>
      </c>
      <c r="D1361" s="13" t="s">
        <v>2723</v>
      </c>
      <c r="E1361" s="2">
        <v>29</v>
      </c>
      <c r="F1361" s="2">
        <v>0</v>
      </c>
      <c r="G1361" s="19">
        <v>0</v>
      </c>
      <c r="H1361" s="19">
        <v>0.1</v>
      </c>
      <c r="I1361" s="7">
        <v>14</v>
      </c>
      <c r="J1361" s="7">
        <v>0</v>
      </c>
      <c r="K1361" s="16">
        <f>IF(OR(ISBLANK(I1361),ISBLANK(J1361)),"",(J1361/I1361))</f>
        <v>0</v>
      </c>
      <c r="L1361" s="17" t="str">
        <f>IF(K1361="","",IF(K1361&gt;=H1361,"Yes","No"))</f>
        <v>No</v>
      </c>
      <c r="M1361" s="18" t="str">
        <f>IF(OR(ISBLANK(I1361),ISBLANK(J1361)),"",IF(L1361="No", "TJ status removed",IF(K1361&gt;0.34, K1361 *1.15, K1361+0.05)))</f>
        <v>TJ status removed</v>
      </c>
      <c r="N1361" s="11">
        <v>11.07</v>
      </c>
      <c r="O1361" s="11">
        <v>185.79</v>
      </c>
      <c r="P1361" s="11">
        <v>0</v>
      </c>
      <c r="Q1361" s="11">
        <v>0</v>
      </c>
      <c r="R1361" s="2"/>
    </row>
    <row r="1362" spans="1:18" ht="15.75" customHeight="1">
      <c r="A1362" s="2">
        <v>795</v>
      </c>
      <c r="B1362" s="27" t="s">
        <v>1197</v>
      </c>
      <c r="C1362" s="12" t="s">
        <v>2724</v>
      </c>
      <c r="D1362" s="13" t="s">
        <v>2725</v>
      </c>
      <c r="E1362" s="2">
        <v>430</v>
      </c>
      <c r="F1362" s="2">
        <v>43</v>
      </c>
      <c r="G1362" s="19">
        <v>0.1</v>
      </c>
      <c r="H1362" s="19">
        <v>0.18</v>
      </c>
      <c r="I1362" s="7">
        <v>441</v>
      </c>
      <c r="J1362" s="7">
        <v>68</v>
      </c>
      <c r="K1362" s="16">
        <f>IF(OR(ISBLANK(I1362),ISBLANK(J1362)),"",(J1362/I1362))</f>
        <v>0.15419501133786848</v>
      </c>
      <c r="L1362" s="17" t="str">
        <f>IF(K1362="","",IF(K1362&gt;=H1362,"Yes","No"))</f>
        <v>No</v>
      </c>
      <c r="M1362" s="18" t="str">
        <f>IF(OR(ISBLANK(I1362),ISBLANK(J1362)),"",IF(L1362="No", "TJ status removed",IF(K1362&gt;0.34, K1362 *1.15, K1362+0.05)))</f>
        <v>TJ status removed</v>
      </c>
      <c r="N1362" s="11">
        <v>7.06</v>
      </c>
      <c r="O1362" s="11">
        <v>215.28</v>
      </c>
      <c r="P1362" s="11">
        <v>4.28</v>
      </c>
      <c r="Q1362" s="11">
        <v>803.87</v>
      </c>
      <c r="R1362" s="2"/>
    </row>
    <row r="1363" spans="1:18" ht="15.75" customHeight="1">
      <c r="A1363" s="2">
        <v>10909</v>
      </c>
      <c r="B1363" s="27" t="s">
        <v>1197</v>
      </c>
      <c r="C1363" s="12" t="s">
        <v>2726</v>
      </c>
      <c r="D1363" s="13" t="s">
        <v>2727</v>
      </c>
      <c r="E1363" s="2">
        <v>270</v>
      </c>
      <c r="F1363" s="2">
        <v>46</v>
      </c>
      <c r="G1363" s="19">
        <v>0.17</v>
      </c>
      <c r="H1363" s="19">
        <v>0.22</v>
      </c>
      <c r="I1363" s="7">
        <v>293</v>
      </c>
      <c r="J1363" s="7">
        <v>68</v>
      </c>
      <c r="K1363" s="16">
        <f>IF(OR(ISBLANK(I1363),ISBLANK(J1363)),"",(J1363/I1363))</f>
        <v>0.23208191126279865</v>
      </c>
      <c r="L1363" s="17" t="str">
        <f>IF(K1363="","",IF(K1363&gt;=H1363,"Yes","No"))</f>
        <v>Yes</v>
      </c>
      <c r="M1363" s="18">
        <f>IF(OR(ISBLANK(I1363),ISBLANK(J1363)),"",IF(L1363="No", "TJ status removed",IF(K1363&gt;0.34, K1363 *1.15, K1363+0.05)))</f>
        <v>0.28208191126279863</v>
      </c>
      <c r="N1363" s="11">
        <v>9.44</v>
      </c>
      <c r="O1363" s="11">
        <v>287.07</v>
      </c>
      <c r="P1363" s="11">
        <v>19.54</v>
      </c>
      <c r="Q1363" s="11">
        <v>1193.22</v>
      </c>
      <c r="R1363" s="2"/>
    </row>
    <row r="1364" spans="1:18" ht="15.75" customHeight="1">
      <c r="A1364" s="2">
        <v>41066</v>
      </c>
      <c r="B1364" s="27" t="s">
        <v>1197</v>
      </c>
      <c r="C1364" s="12" t="s">
        <v>2728</v>
      </c>
      <c r="D1364" s="13" t="s">
        <v>2729</v>
      </c>
      <c r="E1364" s="2">
        <v>87</v>
      </c>
      <c r="F1364" s="2">
        <v>18</v>
      </c>
      <c r="G1364" s="19">
        <v>0.21</v>
      </c>
      <c r="H1364" s="19">
        <v>0.26</v>
      </c>
      <c r="I1364" s="7">
        <v>50</v>
      </c>
      <c r="J1364" s="7">
        <v>7</v>
      </c>
      <c r="K1364" s="16">
        <f>IF(OR(ISBLANK(I1364),ISBLANK(J1364)),"",(J1364/I1364))</f>
        <v>0.14000000000000001</v>
      </c>
      <c r="L1364" s="17" t="str">
        <f>IF(K1364="","",IF(K1364&gt;=H1364,"Yes","No"))</f>
        <v>No</v>
      </c>
      <c r="M1364" s="18" t="str">
        <f>IF(OR(ISBLANK(I1364),ISBLANK(J1364)),"",IF(L1364="No", "TJ status removed",IF(K1364&gt;0.34, K1364 *1.15, K1364+0.05)))</f>
        <v>TJ status removed</v>
      </c>
      <c r="N1364" s="11">
        <v>12.3</v>
      </c>
      <c r="O1364" s="11">
        <v>1116.26</v>
      </c>
      <c r="P1364" s="11">
        <v>30.43</v>
      </c>
      <c r="Q1364" s="11">
        <v>1984</v>
      </c>
      <c r="R1364" s="2"/>
    </row>
    <row r="1365" spans="1:18" ht="15.75" customHeight="1">
      <c r="A1365" s="2">
        <v>12145</v>
      </c>
      <c r="B1365" s="27" t="s">
        <v>1197</v>
      </c>
      <c r="C1365" s="12" t="s">
        <v>2730</v>
      </c>
      <c r="D1365" s="13" t="s">
        <v>2731</v>
      </c>
      <c r="E1365" s="2">
        <v>17</v>
      </c>
      <c r="F1365" s="2">
        <v>6</v>
      </c>
      <c r="G1365" s="19">
        <v>0.35</v>
      </c>
      <c r="H1365" s="19">
        <v>0.4</v>
      </c>
      <c r="I1365" s="7">
        <v>25</v>
      </c>
      <c r="J1365" s="7">
        <v>10</v>
      </c>
      <c r="K1365" s="16">
        <f>IF(OR(ISBLANK(I1365),ISBLANK(J1365)),"",(J1365/I1365))</f>
        <v>0.4</v>
      </c>
      <c r="L1365" s="17" t="str">
        <f>IF(K1365="","",IF(K1365&gt;=H1365,"Yes","No"))</f>
        <v>Yes</v>
      </c>
      <c r="M1365" s="18">
        <f>IF(OR(ISBLANK(I1365),ISBLANK(J1365)),"",IF(L1365="No", "TJ status removed",IF(K1365&gt;0.34, K1365 *1.15, K1365+0.05)))</f>
        <v>0.45999999999999996</v>
      </c>
      <c r="N1365" s="11">
        <v>0</v>
      </c>
      <c r="O1365" s="11">
        <v>244.4</v>
      </c>
      <c r="P1365" s="11">
        <v>0</v>
      </c>
      <c r="Q1365" s="11">
        <v>1549.2</v>
      </c>
      <c r="R1365" s="2"/>
    </row>
    <row r="1366" spans="1:18" ht="15.75" customHeight="1">
      <c r="A1366" s="2">
        <v>595</v>
      </c>
      <c r="B1366" s="27" t="s">
        <v>1197</v>
      </c>
      <c r="C1366" s="12" t="s">
        <v>2732</v>
      </c>
      <c r="D1366" s="13" t="s">
        <v>2733</v>
      </c>
      <c r="E1366" s="2">
        <v>27</v>
      </c>
      <c r="F1366" s="2">
        <v>6</v>
      </c>
      <c r="G1366" s="19">
        <v>0.22</v>
      </c>
      <c r="H1366" s="19">
        <v>0.47</v>
      </c>
      <c r="I1366" s="7">
        <v>35</v>
      </c>
      <c r="J1366" s="7">
        <v>7</v>
      </c>
      <c r="K1366" s="16">
        <f>IF(OR(ISBLANK(I1366),ISBLANK(J1366)),"",(J1366/I1366))</f>
        <v>0.2</v>
      </c>
      <c r="L1366" s="17" t="str">
        <f>IF(K1366="","",IF(K1366&gt;=H1366,"Yes","No"))</f>
        <v>No</v>
      </c>
      <c r="M1366" s="18" t="str">
        <f>IF(OR(ISBLANK(I1366),ISBLANK(J1366)),"",IF(L1366="No", "TJ status removed",IF(K1366&gt;0.34, K1366 *1.15, K1366+0.05)))</f>
        <v>TJ status removed</v>
      </c>
      <c r="N1366" s="11">
        <v>2.46</v>
      </c>
      <c r="O1366" s="11">
        <v>1148.82</v>
      </c>
      <c r="P1366" s="11">
        <v>10.29</v>
      </c>
      <c r="Q1366" s="11">
        <v>1532.29</v>
      </c>
      <c r="R1366" s="2"/>
    </row>
    <row r="1367" spans="1:18" ht="15.75" customHeight="1">
      <c r="A1367" s="2">
        <v>10661</v>
      </c>
      <c r="B1367" s="27" t="s">
        <v>1197</v>
      </c>
      <c r="C1367" s="12" t="s">
        <v>2734</v>
      </c>
      <c r="D1367" s="13" t="s">
        <v>2735</v>
      </c>
      <c r="E1367" s="2">
        <v>51</v>
      </c>
      <c r="F1367" s="2">
        <v>12</v>
      </c>
      <c r="G1367" s="19">
        <v>0.24</v>
      </c>
      <c r="H1367" s="19">
        <v>0.28999999999999998</v>
      </c>
      <c r="I1367" s="7">
        <v>32</v>
      </c>
      <c r="J1367" s="7">
        <v>4</v>
      </c>
      <c r="K1367" s="16">
        <f>IF(OR(ISBLANK(I1367),ISBLANK(J1367)),"",(J1367/I1367))</f>
        <v>0.125</v>
      </c>
      <c r="L1367" s="17" t="str">
        <f>IF(K1367="","",IF(K1367&gt;=H1367,"Yes","No"))</f>
        <v>No</v>
      </c>
      <c r="M1367" s="18" t="str">
        <f>IF(OR(ISBLANK(I1367),ISBLANK(J1367)),"",IF(L1367="No", "TJ status removed",IF(K1367&gt;0.34, K1367 *1.15, K1367+0.05)))</f>
        <v>TJ status removed</v>
      </c>
      <c r="N1367" s="11">
        <v>6.71</v>
      </c>
      <c r="O1367" s="11">
        <v>621</v>
      </c>
      <c r="P1367" s="11">
        <v>70</v>
      </c>
      <c r="Q1367" s="11">
        <v>2636</v>
      </c>
      <c r="R1367" s="2"/>
    </row>
    <row r="1368" spans="1:18" ht="15.75" customHeight="1">
      <c r="A1368" s="2">
        <v>42161</v>
      </c>
      <c r="B1368" s="27" t="s">
        <v>1197</v>
      </c>
      <c r="C1368" s="12" t="s">
        <v>2736</v>
      </c>
      <c r="D1368" s="13" t="s">
        <v>2737</v>
      </c>
      <c r="E1368" s="2">
        <v>68</v>
      </c>
      <c r="F1368" s="2">
        <v>25</v>
      </c>
      <c r="G1368" s="19">
        <v>0.37</v>
      </c>
      <c r="H1368" s="19">
        <v>0.48</v>
      </c>
      <c r="I1368" s="7">
        <v>62</v>
      </c>
      <c r="J1368" s="7">
        <v>21</v>
      </c>
      <c r="K1368" s="16">
        <f>IF(OR(ISBLANK(I1368),ISBLANK(J1368)),"",(J1368/I1368))</f>
        <v>0.33870967741935482</v>
      </c>
      <c r="L1368" s="17" t="str">
        <f>IF(K1368="","",IF(K1368&gt;=H1368,"Yes","No"))</f>
        <v>No</v>
      </c>
      <c r="M1368" s="18" t="str">
        <f>IF(OR(ISBLANK(I1368),ISBLANK(J1368)),"",IF(L1368="No", "TJ status removed",IF(K1368&gt;0.34, K1368 *1.15, K1368+0.05)))</f>
        <v>TJ status removed</v>
      </c>
      <c r="N1368" s="11">
        <v>7.2</v>
      </c>
      <c r="O1368" s="11">
        <v>424.44</v>
      </c>
      <c r="P1368" s="11">
        <v>9.9499999999999993</v>
      </c>
      <c r="Q1368" s="11">
        <v>1417.48</v>
      </c>
      <c r="R1368" s="2"/>
    </row>
    <row r="1369" spans="1:18" ht="15.75" customHeight="1">
      <c r="A1369" s="2">
        <v>41294</v>
      </c>
      <c r="B1369" s="27" t="s">
        <v>1197</v>
      </c>
      <c r="C1369" s="12" t="s">
        <v>2738</v>
      </c>
      <c r="D1369" s="13" t="s">
        <v>2739</v>
      </c>
      <c r="E1369" s="2">
        <v>251</v>
      </c>
      <c r="F1369" s="2">
        <v>46</v>
      </c>
      <c r="G1369" s="19">
        <v>0.18</v>
      </c>
      <c r="H1369" s="19">
        <v>0.28000000000000003</v>
      </c>
      <c r="I1369" s="7">
        <v>282</v>
      </c>
      <c r="J1369" s="7">
        <v>53</v>
      </c>
      <c r="K1369" s="16">
        <f>IF(OR(ISBLANK(I1369),ISBLANK(J1369)),"",(J1369/I1369))</f>
        <v>0.18794326241134751</v>
      </c>
      <c r="L1369" s="17" t="str">
        <f>IF(K1369="","",IF(K1369&gt;=H1369,"Yes","No"))</f>
        <v>No</v>
      </c>
      <c r="M1369" s="18" t="str">
        <f>IF(OR(ISBLANK(I1369),ISBLANK(J1369)),"",IF(L1369="No", "TJ status removed",IF(K1369&gt;0.34, K1369 *1.15, K1369+0.05)))</f>
        <v>TJ status removed</v>
      </c>
      <c r="N1369" s="11">
        <v>9.07</v>
      </c>
      <c r="O1369" s="11">
        <v>371.88</v>
      </c>
      <c r="P1369" s="11">
        <v>15.66</v>
      </c>
      <c r="Q1369" s="11">
        <v>1350.47</v>
      </c>
      <c r="R1369" s="2"/>
    </row>
    <row r="1370" spans="1:18" ht="15.75" customHeight="1">
      <c r="A1370" s="2">
        <v>11</v>
      </c>
      <c r="B1370" s="27" t="s">
        <v>1197</v>
      </c>
      <c r="C1370" s="12" t="s">
        <v>2740</v>
      </c>
      <c r="D1370" s="13" t="s">
        <v>2741</v>
      </c>
      <c r="E1370" s="2">
        <v>305</v>
      </c>
      <c r="F1370" s="2">
        <v>51</v>
      </c>
      <c r="G1370" s="19">
        <v>0.17</v>
      </c>
      <c r="H1370" s="19">
        <v>0.22</v>
      </c>
      <c r="I1370" s="7">
        <v>286</v>
      </c>
      <c r="J1370" s="7">
        <v>50</v>
      </c>
      <c r="K1370" s="16">
        <f>IF(OR(ISBLANK(I1370),ISBLANK(J1370)),"",(J1370/I1370))</f>
        <v>0.17482517482517482</v>
      </c>
      <c r="L1370" s="17" t="str">
        <f>IF(K1370="","",IF(K1370&gt;=H1370,"Yes","No"))</f>
        <v>No</v>
      </c>
      <c r="M1370" s="18" t="str">
        <f>IF(OR(ISBLANK(I1370),ISBLANK(J1370)),"",IF(L1370="No", "TJ status removed",IF(K1370&gt;0.34, K1370 *1.15, K1370+0.05)))</f>
        <v>TJ status removed</v>
      </c>
      <c r="N1370" s="11">
        <v>9.67</v>
      </c>
      <c r="O1370" s="11">
        <v>279.42</v>
      </c>
      <c r="P1370" s="11">
        <v>9.4</v>
      </c>
      <c r="Q1370" s="11">
        <v>991.12</v>
      </c>
      <c r="R1370" s="2"/>
    </row>
    <row r="1371" spans="1:18" ht="15.75" customHeight="1">
      <c r="A1371" s="2">
        <v>12011</v>
      </c>
      <c r="B1371" s="27" t="s">
        <v>1197</v>
      </c>
      <c r="C1371" s="12" t="s">
        <v>2742</v>
      </c>
      <c r="D1371" s="13" t="s">
        <v>2743</v>
      </c>
      <c r="E1371" s="2">
        <v>60</v>
      </c>
      <c r="F1371" s="2">
        <v>21</v>
      </c>
      <c r="G1371" s="19">
        <v>0.35</v>
      </c>
      <c r="H1371" s="19">
        <v>0.4</v>
      </c>
      <c r="I1371" s="7">
        <v>83</v>
      </c>
      <c r="J1371" s="7">
        <v>30</v>
      </c>
      <c r="K1371" s="16">
        <f>IF(OR(ISBLANK(I1371),ISBLANK(J1371)),"",(J1371/I1371))</f>
        <v>0.36144578313253012</v>
      </c>
      <c r="L1371" s="17" t="str">
        <f>IF(K1371="","",IF(K1371&gt;=H1371,"Yes","No"))</f>
        <v>No</v>
      </c>
      <c r="M1371" s="18" t="str">
        <f>IF(OR(ISBLANK(I1371),ISBLANK(J1371)),"",IF(L1371="No", "TJ status removed",IF(K1371&gt;0.34, K1371 *1.15, K1371+0.05)))</f>
        <v>TJ status removed</v>
      </c>
      <c r="N1371" s="11">
        <v>23.53</v>
      </c>
      <c r="O1371" s="11">
        <v>758.19</v>
      </c>
      <c r="P1371" s="11">
        <v>19.829999999999998</v>
      </c>
      <c r="Q1371" s="11">
        <v>1867.33</v>
      </c>
      <c r="R1371" s="2"/>
    </row>
    <row r="1372" spans="1:18" ht="15.75" customHeight="1">
      <c r="A1372" s="2">
        <v>11230</v>
      </c>
      <c r="B1372" s="27" t="s">
        <v>1197</v>
      </c>
      <c r="C1372" s="12" t="s">
        <v>2744</v>
      </c>
      <c r="D1372" s="13" t="s">
        <v>2745</v>
      </c>
      <c r="E1372" s="2">
        <v>145</v>
      </c>
      <c r="F1372" s="2">
        <v>40</v>
      </c>
      <c r="G1372" s="19">
        <v>0.28000000000000003</v>
      </c>
      <c r="H1372" s="19">
        <v>0.35</v>
      </c>
      <c r="I1372" s="7">
        <v>106</v>
      </c>
      <c r="J1372" s="7">
        <v>34</v>
      </c>
      <c r="K1372" s="16">
        <f>IF(OR(ISBLANK(I1372),ISBLANK(J1372)),"",(J1372/I1372))</f>
        <v>0.32075471698113206</v>
      </c>
      <c r="L1372" s="17" t="str">
        <f>IF(K1372="","",IF(K1372&gt;=H1372,"Yes","No"))</f>
        <v>No</v>
      </c>
      <c r="M1372" s="18" t="str">
        <f>IF(OR(ISBLANK(I1372),ISBLANK(J1372)),"",IF(L1372="No", "TJ status removed",IF(K1372&gt;0.34, K1372 *1.15, K1372+0.05)))</f>
        <v>TJ status removed</v>
      </c>
      <c r="N1372" s="11">
        <v>26.49</v>
      </c>
      <c r="O1372" s="11">
        <v>409.76</v>
      </c>
      <c r="P1372" s="11">
        <v>38.590000000000003</v>
      </c>
      <c r="Q1372" s="11">
        <v>1910.5</v>
      </c>
      <c r="R1372" s="2"/>
    </row>
    <row r="1373" spans="1:18" ht="15.75" customHeight="1">
      <c r="A1373" s="2">
        <v>10930</v>
      </c>
      <c r="B1373" s="27" t="s">
        <v>1197</v>
      </c>
      <c r="C1373" s="12" t="s">
        <v>2746</v>
      </c>
      <c r="D1373" s="13" t="s">
        <v>2747</v>
      </c>
      <c r="E1373" s="2">
        <v>486</v>
      </c>
      <c r="F1373" s="2">
        <v>9</v>
      </c>
      <c r="G1373" s="19">
        <v>0.02</v>
      </c>
      <c r="H1373" s="19">
        <v>0.1</v>
      </c>
      <c r="I1373" s="7">
        <v>449</v>
      </c>
      <c r="J1373" s="7">
        <v>3</v>
      </c>
      <c r="K1373" s="16">
        <f>IF(OR(ISBLANK(I1373),ISBLANK(J1373)),"",(J1373/I1373))</f>
        <v>6.6815144766146995E-3</v>
      </c>
      <c r="L1373" s="17" t="str">
        <f>IF(K1373="","",IF(K1373&gt;=H1373,"Yes","No"))</f>
        <v>No</v>
      </c>
      <c r="M1373" s="18" t="str">
        <f>IF(OR(ISBLANK(I1373),ISBLANK(J1373)),"",IF(L1373="No", "TJ status removed",IF(K1373&gt;0.34, K1373 *1.15, K1373+0.05)))</f>
        <v>TJ status removed</v>
      </c>
      <c r="N1373" s="11">
        <v>29.2</v>
      </c>
      <c r="O1373" s="11">
        <v>273.95999999999998</v>
      </c>
      <c r="P1373" s="11">
        <v>9.67</v>
      </c>
      <c r="Q1373" s="11">
        <v>805.67</v>
      </c>
      <c r="R1373" s="2"/>
    </row>
    <row r="1374" spans="1:18" ht="15.75" customHeight="1">
      <c r="A1374" s="2">
        <v>11128</v>
      </c>
      <c r="B1374" s="27" t="s">
        <v>1197</v>
      </c>
      <c r="C1374" s="12" t="s">
        <v>2748</v>
      </c>
      <c r="D1374" s="13" t="s">
        <v>2749</v>
      </c>
      <c r="E1374" s="2">
        <v>17</v>
      </c>
      <c r="F1374" s="2">
        <v>0</v>
      </c>
      <c r="G1374" s="19">
        <v>0</v>
      </c>
      <c r="H1374" s="19">
        <v>0.1</v>
      </c>
      <c r="I1374" s="7">
        <v>30</v>
      </c>
      <c r="J1374" s="7">
        <v>2</v>
      </c>
      <c r="K1374" s="16">
        <f>IF(OR(ISBLANK(I1374),ISBLANK(J1374)),"",(J1374/I1374))</f>
        <v>6.6666666666666666E-2</v>
      </c>
      <c r="L1374" s="17" t="str">
        <f>IF(K1374="","",IF(K1374&gt;=H1374,"Yes","No"))</f>
        <v>No</v>
      </c>
      <c r="M1374" s="18" t="str">
        <f>IF(OR(ISBLANK(I1374),ISBLANK(J1374)),"",IF(L1374="No", "TJ status removed",IF(K1374&gt;0.34, K1374 *1.15, K1374+0.05)))</f>
        <v>TJ status removed</v>
      </c>
      <c r="N1374" s="11">
        <v>0</v>
      </c>
      <c r="O1374" s="11">
        <v>319.64</v>
      </c>
      <c r="P1374" s="11">
        <v>0</v>
      </c>
      <c r="Q1374" s="11">
        <v>938.5</v>
      </c>
      <c r="R1374" s="2"/>
    </row>
    <row r="1375" spans="1:18" ht="15.75" customHeight="1">
      <c r="A1375" s="2">
        <v>10489</v>
      </c>
      <c r="B1375" s="27" t="s">
        <v>1197</v>
      </c>
      <c r="C1375" s="20" t="s">
        <v>2750</v>
      </c>
      <c r="D1375" s="13" t="s">
        <v>2751</v>
      </c>
      <c r="E1375" s="2">
        <v>207</v>
      </c>
      <c r="F1375" s="2">
        <v>2</v>
      </c>
      <c r="G1375" s="19">
        <v>0.01</v>
      </c>
      <c r="H1375" s="19">
        <v>0.11</v>
      </c>
      <c r="I1375" s="7">
        <v>144</v>
      </c>
      <c r="J1375" s="7">
        <v>2</v>
      </c>
      <c r="K1375" s="16">
        <f>IF(OR(ISBLANK(I1375),ISBLANK(J1375)),"",(J1375/I1375))</f>
        <v>1.3888888888888888E-2</v>
      </c>
      <c r="L1375" s="17" t="str">
        <f>IF(K1375="","",IF(K1375&gt;=H1375,"Yes","No"))</f>
        <v>No</v>
      </c>
      <c r="M1375" s="18" t="str">
        <f>IF(OR(ISBLANK(I1375),ISBLANK(J1375)),"",IF(L1375="No", "TJ status removed",IF(K1375&gt;0.34, K1375 *1.15, K1375+0.05)))</f>
        <v>TJ status removed</v>
      </c>
      <c r="N1375" s="11">
        <v>8.93</v>
      </c>
      <c r="O1375" s="11">
        <v>212.01</v>
      </c>
      <c r="P1375" s="11">
        <v>6.5</v>
      </c>
      <c r="Q1375" s="11">
        <v>1014.5</v>
      </c>
      <c r="R1375" s="2"/>
    </row>
    <row r="1376" spans="1:18" ht="15.75" customHeight="1">
      <c r="A1376" s="2">
        <v>344</v>
      </c>
      <c r="B1376" s="27" t="s">
        <v>1197</v>
      </c>
      <c r="C1376" s="12" t="s">
        <v>2752</v>
      </c>
      <c r="D1376" s="13" t="s">
        <v>2753</v>
      </c>
      <c r="E1376" s="2">
        <v>237</v>
      </c>
      <c r="F1376" s="2">
        <v>5</v>
      </c>
      <c r="G1376" s="19">
        <v>0.02</v>
      </c>
      <c r="H1376" s="19">
        <v>0.11</v>
      </c>
      <c r="I1376" s="7">
        <v>221</v>
      </c>
      <c r="J1376" s="7">
        <v>1</v>
      </c>
      <c r="K1376" s="16">
        <f>IF(OR(ISBLANK(I1376),ISBLANK(J1376)),"",(J1376/I1376))</f>
        <v>4.5248868778280547E-3</v>
      </c>
      <c r="L1376" s="17" t="str">
        <f>IF(K1376="","",IF(K1376&gt;=H1376,"Yes","No"))</f>
        <v>No</v>
      </c>
      <c r="M1376" s="18" t="str">
        <f>IF(OR(ISBLANK(I1376),ISBLANK(J1376)),"",IF(L1376="No", "TJ status removed",IF(K1376&gt;0.34, K1376 *1.15, K1376+0.05)))</f>
        <v>TJ status removed</v>
      </c>
      <c r="N1376" s="11">
        <v>12.61</v>
      </c>
      <c r="O1376" s="11">
        <v>154.07</v>
      </c>
      <c r="P1376" s="11">
        <v>0</v>
      </c>
      <c r="Q1376" s="11">
        <v>1003</v>
      </c>
      <c r="R1376" s="2"/>
    </row>
    <row r="1377" spans="1:18" ht="15.75" customHeight="1">
      <c r="A1377" s="2">
        <v>41284</v>
      </c>
      <c r="B1377" s="27" t="s">
        <v>1197</v>
      </c>
      <c r="C1377" s="12" t="s">
        <v>2754</v>
      </c>
      <c r="D1377" s="13" t="s">
        <v>2755</v>
      </c>
      <c r="E1377" s="2">
        <v>71</v>
      </c>
      <c r="F1377" s="2">
        <v>0</v>
      </c>
      <c r="G1377" s="19">
        <v>0</v>
      </c>
      <c r="H1377" s="19">
        <v>0.1</v>
      </c>
      <c r="I1377" s="7">
        <v>107</v>
      </c>
      <c r="J1377" s="7">
        <v>0</v>
      </c>
      <c r="K1377" s="16">
        <f>IF(OR(ISBLANK(I1377),ISBLANK(J1377)),"",(J1377/I1377))</f>
        <v>0</v>
      </c>
      <c r="L1377" s="17" t="str">
        <f>IF(K1377="","",IF(K1377&gt;=H1377,"Yes","No"))</f>
        <v>No</v>
      </c>
      <c r="M1377" s="18" t="str">
        <f>IF(OR(ISBLANK(I1377),ISBLANK(J1377)),"",IF(L1377="No", "TJ status removed",IF(K1377&gt;0.34, K1377 *1.15, K1377+0.05)))</f>
        <v>TJ status removed</v>
      </c>
      <c r="N1377" s="11">
        <v>6.76</v>
      </c>
      <c r="O1377" s="11">
        <v>165.07</v>
      </c>
      <c r="P1377" s="11">
        <v>0</v>
      </c>
      <c r="Q1377" s="11">
        <v>0</v>
      </c>
      <c r="R1377" s="2"/>
    </row>
    <row r="1378" spans="1:18" ht="15.75" customHeight="1">
      <c r="A1378" s="2">
        <v>11738</v>
      </c>
      <c r="B1378" s="27" t="s">
        <v>1197</v>
      </c>
      <c r="C1378" s="12" t="s">
        <v>2756</v>
      </c>
      <c r="D1378" s="13" t="s">
        <v>2757</v>
      </c>
      <c r="E1378" s="2">
        <v>57</v>
      </c>
      <c r="F1378" s="2">
        <v>1</v>
      </c>
      <c r="G1378" s="19">
        <v>0.02</v>
      </c>
      <c r="H1378" s="19">
        <v>0.11</v>
      </c>
      <c r="I1378" s="7">
        <v>102</v>
      </c>
      <c r="J1378" s="7">
        <v>1</v>
      </c>
      <c r="K1378" s="16">
        <f>IF(OR(ISBLANK(I1378),ISBLANK(J1378)),"",(J1378/I1378))</f>
        <v>9.8039215686274508E-3</v>
      </c>
      <c r="L1378" s="17" t="str">
        <f>IF(K1378="","",IF(K1378&gt;=H1378,"Yes","No"))</f>
        <v>No</v>
      </c>
      <c r="M1378" s="18" t="str">
        <f>IF(OR(ISBLANK(I1378),ISBLANK(J1378)),"",IF(L1378="No", "TJ status removed",IF(K1378&gt;0.34, K1378 *1.15, K1378+0.05)))</f>
        <v>TJ status removed</v>
      </c>
      <c r="N1378" s="11">
        <v>7.31</v>
      </c>
      <c r="O1378" s="11">
        <v>115.48</v>
      </c>
      <c r="P1378" s="11">
        <v>0</v>
      </c>
      <c r="Q1378" s="11">
        <v>1534</v>
      </c>
      <c r="R1378" s="2"/>
    </row>
    <row r="1379" spans="1:18" ht="15.75" customHeight="1">
      <c r="A1379" s="2">
        <v>10447</v>
      </c>
      <c r="B1379" s="27" t="s">
        <v>1197</v>
      </c>
      <c r="C1379" s="12" t="s">
        <v>2758</v>
      </c>
      <c r="D1379" s="13" t="s">
        <v>2759</v>
      </c>
      <c r="E1379" s="2">
        <v>110</v>
      </c>
      <c r="F1379" s="2">
        <v>0</v>
      </c>
      <c r="G1379" s="19">
        <v>0</v>
      </c>
      <c r="H1379" s="19">
        <v>0.12</v>
      </c>
      <c r="I1379" s="7">
        <v>123</v>
      </c>
      <c r="J1379" s="7">
        <v>1</v>
      </c>
      <c r="K1379" s="16">
        <f>IF(OR(ISBLANK(I1379),ISBLANK(J1379)),"",(J1379/I1379))</f>
        <v>8.130081300813009E-3</v>
      </c>
      <c r="L1379" s="17" t="str">
        <f>IF(K1379="","",IF(K1379&gt;=H1379,"Yes","No"))</f>
        <v>No</v>
      </c>
      <c r="M1379" s="18" t="str">
        <f>IF(OR(ISBLANK(I1379),ISBLANK(J1379)),"",IF(L1379="No", "TJ status removed",IF(K1379&gt;0.34, K1379 *1.15, K1379+0.05)))</f>
        <v>TJ status removed</v>
      </c>
      <c r="N1379" s="11">
        <v>23.1</v>
      </c>
      <c r="O1379" s="11">
        <v>195.25</v>
      </c>
      <c r="P1379" s="11">
        <v>0</v>
      </c>
      <c r="Q1379" s="11">
        <v>789</v>
      </c>
      <c r="R1379" s="2"/>
    </row>
    <row r="1380" spans="1:18" ht="15.75" customHeight="1">
      <c r="A1380" s="2">
        <v>12293</v>
      </c>
      <c r="B1380" s="27" t="s">
        <v>1197</v>
      </c>
      <c r="C1380" s="12" t="s">
        <v>2760</v>
      </c>
      <c r="D1380" s="13" t="s">
        <v>2761</v>
      </c>
      <c r="E1380" s="2">
        <v>303</v>
      </c>
      <c r="F1380" s="2">
        <v>60</v>
      </c>
      <c r="G1380" s="19">
        <v>0.2</v>
      </c>
      <c r="H1380" s="19">
        <v>0.25</v>
      </c>
      <c r="I1380" s="7">
        <v>280</v>
      </c>
      <c r="J1380" s="7">
        <v>37</v>
      </c>
      <c r="K1380" s="16">
        <f>IF(OR(ISBLANK(I1380),ISBLANK(J1380)),"",(J1380/I1380))</f>
        <v>0.13214285714285715</v>
      </c>
      <c r="L1380" s="17" t="str">
        <f>IF(K1380="","",IF(K1380&gt;=H1380,"Yes","No"))</f>
        <v>No</v>
      </c>
      <c r="M1380" s="18" t="str">
        <f>IF(OR(ISBLANK(I1380),ISBLANK(J1380)),"",IF(L1380="No", "TJ status removed",IF(K1380&gt;0.34, K1380 *1.15, K1380+0.05)))</f>
        <v>TJ status removed</v>
      </c>
      <c r="N1380" s="11">
        <v>9.1199999999999992</v>
      </c>
      <c r="O1380" s="11">
        <v>464.1</v>
      </c>
      <c r="P1380" s="11">
        <v>10.73</v>
      </c>
      <c r="Q1380" s="11">
        <v>990.38</v>
      </c>
      <c r="R1380" s="2"/>
    </row>
    <row r="1381" spans="1:18" ht="15.75" customHeight="1">
      <c r="A1381" s="2">
        <v>41742</v>
      </c>
      <c r="B1381" s="27" t="s">
        <v>1197</v>
      </c>
      <c r="C1381" s="12" t="s">
        <v>2762</v>
      </c>
      <c r="D1381" s="13" t="s">
        <v>2763</v>
      </c>
      <c r="E1381" s="2">
        <v>50</v>
      </c>
      <c r="F1381" s="2">
        <v>4</v>
      </c>
      <c r="G1381" s="19">
        <v>0.08</v>
      </c>
      <c r="H1381" s="19">
        <v>0.13</v>
      </c>
      <c r="I1381" s="7">
        <v>70</v>
      </c>
      <c r="J1381" s="7">
        <v>23</v>
      </c>
      <c r="K1381" s="16">
        <f>IF(OR(ISBLANK(I1381),ISBLANK(J1381)),"",(J1381/I1381))</f>
        <v>0.32857142857142857</v>
      </c>
      <c r="L1381" s="17" t="str">
        <f>IF(K1381="","",IF(K1381&gt;=H1381,"Yes","No"))</f>
        <v>Yes</v>
      </c>
      <c r="M1381" s="18">
        <f>IF(OR(ISBLANK(I1381),ISBLANK(J1381)),"",IF(L1381="No", "TJ status removed",IF(K1381&gt;0.34, K1381 *1.15, K1381+0.05)))</f>
        <v>0.37857142857142856</v>
      </c>
      <c r="N1381" s="11">
        <v>30.21</v>
      </c>
      <c r="O1381" s="11">
        <v>274.26</v>
      </c>
      <c r="P1381" s="11">
        <v>51.43</v>
      </c>
      <c r="Q1381" s="11">
        <v>1686</v>
      </c>
      <c r="R1381" s="2"/>
    </row>
    <row r="1382" spans="1:18" ht="15.75" customHeight="1">
      <c r="A1382" s="2">
        <v>43390</v>
      </c>
      <c r="B1382" s="27" t="s">
        <v>1197</v>
      </c>
      <c r="C1382" s="12" t="s">
        <v>2764</v>
      </c>
      <c r="D1382" s="13" t="s">
        <v>2765</v>
      </c>
      <c r="E1382" s="2">
        <v>34</v>
      </c>
      <c r="F1382" s="2">
        <v>17</v>
      </c>
      <c r="G1382" s="19">
        <v>0.5</v>
      </c>
      <c r="H1382" s="19">
        <v>0.57999999999999996</v>
      </c>
      <c r="I1382" s="7">
        <v>39</v>
      </c>
      <c r="J1382" s="7">
        <v>21</v>
      </c>
      <c r="K1382" s="16">
        <f>IF(OR(ISBLANK(I1382),ISBLANK(J1382)),"",(J1382/I1382))</f>
        <v>0.53846153846153844</v>
      </c>
      <c r="L1382" s="17" t="str">
        <f>IF(K1382="","",IF(K1382&gt;=H1382,"Yes","No"))</f>
        <v>No</v>
      </c>
      <c r="M1382" s="18" t="str">
        <f>IF(OR(ISBLANK(I1382),ISBLANK(J1382)),"",IF(L1382="No", "TJ status removed",IF(K1382&gt;0.34, K1382 *1.15, K1382+0.05)))</f>
        <v>TJ status removed</v>
      </c>
      <c r="N1382" s="11">
        <v>6.56</v>
      </c>
      <c r="O1382" s="11">
        <v>515.66999999999996</v>
      </c>
      <c r="P1382" s="11">
        <v>1.43</v>
      </c>
      <c r="Q1382" s="11">
        <v>1087.29</v>
      </c>
      <c r="R1382" s="2"/>
    </row>
    <row r="1383" spans="1:18" ht="15.75" customHeight="1">
      <c r="A1383" s="2">
        <v>43465</v>
      </c>
      <c r="B1383" s="27" t="s">
        <v>1197</v>
      </c>
      <c r="C1383" s="12" t="s">
        <v>2766</v>
      </c>
      <c r="D1383" s="13" t="s">
        <v>2767</v>
      </c>
      <c r="E1383" s="2">
        <v>46</v>
      </c>
      <c r="F1383" s="2">
        <v>12</v>
      </c>
      <c r="G1383" s="19">
        <v>0.26</v>
      </c>
      <c r="H1383" s="19">
        <v>0.31</v>
      </c>
      <c r="I1383" s="7">
        <v>57</v>
      </c>
      <c r="J1383" s="7">
        <v>12</v>
      </c>
      <c r="K1383" s="16">
        <f>IF(OR(ISBLANK(I1383),ISBLANK(J1383)),"",(J1383/I1383))</f>
        <v>0.21052631578947367</v>
      </c>
      <c r="L1383" s="17" t="str">
        <f>IF(K1383="","",IF(K1383&gt;=H1383,"Yes","No"))</f>
        <v>No</v>
      </c>
      <c r="M1383" s="18" t="str">
        <f>IF(OR(ISBLANK(I1383),ISBLANK(J1383)),"",IF(L1383="No", "TJ status removed",IF(K1383&gt;0.34, K1383 *1.15, K1383+0.05)))</f>
        <v>TJ status removed</v>
      </c>
      <c r="N1383" s="11">
        <v>5.84</v>
      </c>
      <c r="O1383" s="11">
        <v>197.82</v>
      </c>
      <c r="P1383" s="11">
        <v>2.75</v>
      </c>
      <c r="Q1383" s="11">
        <v>948.08</v>
      </c>
      <c r="R1383" s="2"/>
    </row>
    <row r="1384" spans="1:18" ht="15.75" customHeight="1">
      <c r="A1384" s="2">
        <v>10586</v>
      </c>
      <c r="B1384" s="27" t="s">
        <v>1197</v>
      </c>
      <c r="C1384" s="12" t="s">
        <v>2768</v>
      </c>
      <c r="D1384" s="13" t="s">
        <v>2769</v>
      </c>
      <c r="E1384" s="2">
        <v>122</v>
      </c>
      <c r="F1384" s="2">
        <v>43</v>
      </c>
      <c r="G1384" s="19">
        <v>0.35</v>
      </c>
      <c r="H1384" s="19">
        <v>0.4</v>
      </c>
      <c r="I1384" s="7">
        <v>101</v>
      </c>
      <c r="J1384" s="7">
        <v>45</v>
      </c>
      <c r="K1384" s="16">
        <f>IF(OR(ISBLANK(I1384),ISBLANK(J1384)),"",(J1384/I1384))</f>
        <v>0.44554455445544555</v>
      </c>
      <c r="L1384" s="17" t="str">
        <f>IF(K1384="","",IF(K1384&gt;=H1384,"Yes","No"))</f>
        <v>Yes</v>
      </c>
      <c r="M1384" s="18">
        <f>IF(OR(ISBLANK(I1384),ISBLANK(J1384)),"",IF(L1384="No", "TJ status removed",IF(K1384&gt;0.34, K1384 *1.15, K1384+0.05)))</f>
        <v>0.51237623762376239</v>
      </c>
      <c r="N1384" s="11">
        <v>10.09</v>
      </c>
      <c r="O1384" s="11">
        <v>337.91</v>
      </c>
      <c r="P1384" s="11">
        <v>12.27</v>
      </c>
      <c r="Q1384" s="11">
        <v>1162.3800000000001</v>
      </c>
      <c r="R1384" s="2"/>
    </row>
    <row r="1385" spans="1:18" ht="15.75" customHeight="1">
      <c r="A1385" s="2">
        <v>12892</v>
      </c>
      <c r="B1385" s="27" t="s">
        <v>1197</v>
      </c>
      <c r="C1385" s="12" t="s">
        <v>2770</v>
      </c>
      <c r="D1385" s="13" t="s">
        <v>2771</v>
      </c>
      <c r="E1385" s="2">
        <v>36</v>
      </c>
      <c r="F1385" s="2">
        <v>10</v>
      </c>
      <c r="G1385" s="19">
        <v>0.28000000000000003</v>
      </c>
      <c r="H1385" s="19">
        <v>0.33</v>
      </c>
      <c r="I1385" s="7">
        <v>38</v>
      </c>
      <c r="J1385" s="7">
        <v>9</v>
      </c>
      <c r="K1385" s="16">
        <f>IF(OR(ISBLANK(I1385),ISBLANK(J1385)),"",(J1385/I1385))</f>
        <v>0.23684210526315788</v>
      </c>
      <c r="L1385" s="17" t="str">
        <f>IF(K1385="","",IF(K1385&gt;=H1385,"Yes","No"))</f>
        <v>No</v>
      </c>
      <c r="M1385" s="18" t="str">
        <f>IF(OR(ISBLANK(I1385),ISBLANK(J1385)),"",IF(L1385="No", "TJ status removed",IF(K1385&gt;0.34, K1385 *1.15, K1385+0.05)))</f>
        <v>TJ status removed</v>
      </c>
      <c r="N1385" s="11">
        <v>13.69</v>
      </c>
      <c r="O1385" s="11">
        <v>317.52</v>
      </c>
      <c r="P1385" s="11">
        <v>9.11</v>
      </c>
      <c r="Q1385" s="11">
        <v>1370.44</v>
      </c>
      <c r="R1385" s="2"/>
    </row>
    <row r="1386" spans="1:18" ht="15.75" customHeight="1">
      <c r="A1386" s="2">
        <v>40299</v>
      </c>
      <c r="B1386" s="27" t="s">
        <v>1197</v>
      </c>
      <c r="C1386" s="12" t="s">
        <v>2772</v>
      </c>
      <c r="D1386" s="13" t="s">
        <v>2773</v>
      </c>
      <c r="E1386" s="2">
        <v>70</v>
      </c>
      <c r="F1386" s="2">
        <v>13</v>
      </c>
      <c r="G1386" s="19">
        <v>0.19</v>
      </c>
      <c r="H1386" s="19">
        <v>0.31</v>
      </c>
      <c r="I1386" s="7">
        <v>51</v>
      </c>
      <c r="J1386" s="7">
        <v>19</v>
      </c>
      <c r="K1386" s="16">
        <f>IF(OR(ISBLANK(I1386),ISBLANK(J1386)),"",(J1386/I1386))</f>
        <v>0.37254901960784315</v>
      </c>
      <c r="L1386" s="17" t="str">
        <f>IF(K1386="","",IF(K1386&gt;=H1386,"Yes","No"))</f>
        <v>Yes</v>
      </c>
      <c r="M1386" s="18">
        <f>IF(OR(ISBLANK(I1386),ISBLANK(J1386)),"",IF(L1386="No", "TJ status removed",IF(K1386&gt;0.34, K1386 *1.15, K1386+0.05)))</f>
        <v>0.42843137254901958</v>
      </c>
      <c r="N1386" s="11">
        <v>28.34</v>
      </c>
      <c r="O1386" s="11">
        <v>472.16</v>
      </c>
      <c r="P1386" s="11">
        <v>15</v>
      </c>
      <c r="Q1386" s="11">
        <v>1452.79</v>
      </c>
      <c r="R1386" s="2"/>
    </row>
    <row r="1387" spans="1:18" ht="15.75" customHeight="1">
      <c r="A1387" s="2">
        <v>11220</v>
      </c>
      <c r="B1387" s="27" t="s">
        <v>1197</v>
      </c>
      <c r="C1387" s="12" t="s">
        <v>2774</v>
      </c>
      <c r="D1387" s="13" t="s">
        <v>2775</v>
      </c>
      <c r="E1387" s="2">
        <v>31</v>
      </c>
      <c r="F1387" s="2">
        <v>6</v>
      </c>
      <c r="G1387" s="19">
        <v>0.19</v>
      </c>
      <c r="H1387" s="19">
        <v>0.27</v>
      </c>
      <c r="I1387" s="7">
        <v>11</v>
      </c>
      <c r="J1387" s="7">
        <v>1</v>
      </c>
      <c r="K1387" s="16">
        <f>IF(OR(ISBLANK(I1387),ISBLANK(J1387)),"",(J1387/I1387))</f>
        <v>9.0909090909090912E-2</v>
      </c>
      <c r="L1387" s="17" t="str">
        <f>IF(K1387="","",IF(K1387&gt;=H1387,"Yes","No"))</f>
        <v>No</v>
      </c>
      <c r="M1387" s="18" t="str">
        <f>IF(OR(ISBLANK(I1387),ISBLANK(J1387)),"",IF(L1387="No", "TJ status removed",IF(K1387&gt;0.34, K1387 *1.15, K1387+0.05)))</f>
        <v>TJ status removed</v>
      </c>
      <c r="N1387" s="11">
        <v>0</v>
      </c>
      <c r="O1387" s="11">
        <v>67.5</v>
      </c>
      <c r="P1387" s="11">
        <v>0</v>
      </c>
      <c r="Q1387" s="11">
        <v>78</v>
      </c>
      <c r="R1387" s="2"/>
    </row>
    <row r="1388" spans="1:18" ht="15.75" customHeight="1">
      <c r="A1388" s="2">
        <v>40306</v>
      </c>
      <c r="B1388" s="27" t="s">
        <v>1197</v>
      </c>
      <c r="C1388" s="12" t="s">
        <v>2776</v>
      </c>
      <c r="D1388" s="13" t="s">
        <v>2777</v>
      </c>
      <c r="E1388" s="2">
        <v>30</v>
      </c>
      <c r="F1388" s="2">
        <v>0</v>
      </c>
      <c r="G1388" s="19">
        <v>0</v>
      </c>
      <c r="H1388" s="19">
        <v>0.1</v>
      </c>
      <c r="I1388" s="7">
        <v>16</v>
      </c>
      <c r="J1388" s="7">
        <v>4</v>
      </c>
      <c r="K1388" s="16">
        <f>IF(OR(ISBLANK(I1388),ISBLANK(J1388)),"",(J1388/I1388))</f>
        <v>0.25</v>
      </c>
      <c r="L1388" s="17" t="str">
        <f>IF(K1388="","",IF(K1388&gt;=H1388,"Yes","No"))</f>
        <v>Yes</v>
      </c>
      <c r="M1388" s="18">
        <f>IF(OR(ISBLANK(I1388),ISBLANK(J1388)),"",IF(L1388="No", "TJ status removed",IF(K1388&gt;0.34, K1388 *1.15, K1388+0.05)))</f>
        <v>0.3</v>
      </c>
      <c r="N1388" s="11">
        <v>0</v>
      </c>
      <c r="O1388" s="11">
        <v>529.08000000000004</v>
      </c>
      <c r="P1388" s="11">
        <v>0</v>
      </c>
      <c r="Q1388" s="11">
        <v>971</v>
      </c>
      <c r="R1388" s="2"/>
    </row>
    <row r="1389" spans="1:18" ht="15.75" customHeight="1">
      <c r="A1389" s="2">
        <v>12055</v>
      </c>
      <c r="B1389" s="27" t="s">
        <v>1197</v>
      </c>
      <c r="C1389" s="12" t="s">
        <v>2778</v>
      </c>
      <c r="D1389" s="13" t="s">
        <v>2779</v>
      </c>
      <c r="E1389" s="2">
        <v>30</v>
      </c>
      <c r="F1389" s="2">
        <v>13</v>
      </c>
      <c r="G1389" s="19">
        <v>0.43</v>
      </c>
      <c r="H1389" s="19">
        <v>0.89</v>
      </c>
      <c r="I1389" s="7">
        <v>23</v>
      </c>
      <c r="J1389" s="7">
        <v>13</v>
      </c>
      <c r="K1389" s="16">
        <f>IF(OR(ISBLANK(I1389),ISBLANK(J1389)),"",(J1389/I1389))</f>
        <v>0.56521739130434778</v>
      </c>
      <c r="L1389" s="17" t="str">
        <f>IF(K1389="","",IF(K1389&gt;=H1389,"Yes","No"))</f>
        <v>No</v>
      </c>
      <c r="M1389" s="18" t="str">
        <f>IF(OR(ISBLANK(I1389),ISBLANK(J1389)),"",IF(L1389="No", "TJ status removed",IF(K1389&gt;0.34, K1389 *1.15, K1389+0.05)))</f>
        <v>TJ status removed</v>
      </c>
      <c r="N1389" s="11">
        <v>13.4</v>
      </c>
      <c r="O1389" s="11">
        <v>573.5</v>
      </c>
      <c r="P1389" s="11">
        <v>14.62</v>
      </c>
      <c r="Q1389" s="11">
        <v>1714.92</v>
      </c>
      <c r="R1389" s="2"/>
    </row>
    <row r="1390" spans="1:18" ht="15.75" customHeight="1">
      <c r="A1390" s="2">
        <v>12288</v>
      </c>
      <c r="B1390" s="27" t="s">
        <v>1197</v>
      </c>
      <c r="C1390" s="12" t="s">
        <v>2780</v>
      </c>
      <c r="D1390" s="13" t="s">
        <v>2781</v>
      </c>
      <c r="E1390" s="2">
        <v>15</v>
      </c>
      <c r="F1390" s="2">
        <v>5</v>
      </c>
      <c r="G1390" s="19">
        <v>0.33</v>
      </c>
      <c r="H1390" s="19">
        <v>0.38</v>
      </c>
      <c r="I1390" s="7">
        <v>12</v>
      </c>
      <c r="J1390" s="7">
        <v>2</v>
      </c>
      <c r="K1390" s="16">
        <f>IF(OR(ISBLANK(I1390),ISBLANK(J1390)),"",(J1390/I1390))</f>
        <v>0.16666666666666666</v>
      </c>
      <c r="L1390" s="17" t="str">
        <f>IF(K1390="","",IF(K1390&gt;=H1390,"Yes","No"))</f>
        <v>No</v>
      </c>
      <c r="M1390" s="18" t="str">
        <f>IF(OR(ISBLANK(I1390),ISBLANK(J1390)),"",IF(L1390="No", "TJ status removed",IF(K1390&gt;0.34, K1390 *1.15, K1390+0.05)))</f>
        <v>TJ status removed</v>
      </c>
      <c r="N1390" s="11">
        <v>0</v>
      </c>
      <c r="O1390" s="11">
        <v>512.20000000000005</v>
      </c>
      <c r="P1390" s="11">
        <v>0</v>
      </c>
      <c r="Q1390" s="11">
        <v>1689.5</v>
      </c>
      <c r="R1390" s="2"/>
    </row>
    <row r="1391" spans="1:18" ht="15.75" customHeight="1">
      <c r="A1391" s="2">
        <v>11042</v>
      </c>
      <c r="B1391" s="27" t="s">
        <v>1197</v>
      </c>
      <c r="C1391" s="12" t="s">
        <v>2782</v>
      </c>
      <c r="D1391" s="13" t="s">
        <v>2783</v>
      </c>
      <c r="E1391" s="2">
        <v>47</v>
      </c>
      <c r="F1391" s="2">
        <v>13</v>
      </c>
      <c r="G1391" s="19">
        <v>0.28000000000000003</v>
      </c>
      <c r="H1391" s="19">
        <v>0.33</v>
      </c>
      <c r="I1391" s="7">
        <v>20</v>
      </c>
      <c r="J1391" s="7">
        <v>3</v>
      </c>
      <c r="K1391" s="16">
        <f>IF(OR(ISBLANK(I1391),ISBLANK(J1391)),"",(J1391/I1391))</f>
        <v>0.15</v>
      </c>
      <c r="L1391" s="17" t="str">
        <f>IF(K1391="","",IF(K1391&gt;=H1391,"Yes","No"))</f>
        <v>No</v>
      </c>
      <c r="M1391" s="18" t="str">
        <f>IF(OR(ISBLANK(I1391),ISBLANK(J1391)),"",IF(L1391="No", "TJ status removed",IF(K1391&gt;0.34, K1391 *1.15, K1391+0.05)))</f>
        <v>TJ status removed</v>
      </c>
      <c r="N1391" s="11">
        <v>2.06</v>
      </c>
      <c r="O1391" s="11">
        <v>878.94</v>
      </c>
      <c r="P1391" s="11">
        <v>36</v>
      </c>
      <c r="Q1391" s="11">
        <v>2359.67</v>
      </c>
      <c r="R1391" s="2"/>
    </row>
    <row r="1392" spans="1:18" ht="15.75" customHeight="1">
      <c r="A1392" s="2">
        <v>10140</v>
      </c>
      <c r="B1392" s="27" t="s">
        <v>1197</v>
      </c>
      <c r="C1392" s="12" t="s">
        <v>2784</v>
      </c>
      <c r="D1392" s="13" t="s">
        <v>2785</v>
      </c>
      <c r="E1392" s="2">
        <v>55</v>
      </c>
      <c r="F1392" s="2">
        <v>0</v>
      </c>
      <c r="G1392" s="19">
        <v>0</v>
      </c>
      <c r="H1392" s="19">
        <v>0.1</v>
      </c>
      <c r="I1392" s="7">
        <v>62</v>
      </c>
      <c r="J1392" s="7">
        <v>6</v>
      </c>
      <c r="K1392" s="16">
        <f>IF(OR(ISBLANK(I1392),ISBLANK(J1392)),"",(J1392/I1392))</f>
        <v>9.6774193548387094E-2</v>
      </c>
      <c r="L1392" s="17" t="str">
        <f>IF(K1392="","",IF(K1392&gt;=H1392,"Yes","No"))</f>
        <v>No</v>
      </c>
      <c r="M1392" s="18" t="str">
        <f>IF(OR(ISBLANK(I1392),ISBLANK(J1392)),"",IF(L1392="No", "TJ status removed",IF(K1392&gt;0.34, K1392 *1.15, K1392+0.05)))</f>
        <v>TJ status removed</v>
      </c>
      <c r="N1392" s="11">
        <v>1.29</v>
      </c>
      <c r="O1392" s="11">
        <v>30.27</v>
      </c>
      <c r="P1392" s="11">
        <v>0</v>
      </c>
      <c r="Q1392" s="11">
        <v>83.17</v>
      </c>
      <c r="R1392" s="2"/>
    </row>
    <row r="1393" spans="1:18" ht="15.75" customHeight="1">
      <c r="A1393" s="2">
        <v>11030</v>
      </c>
      <c r="B1393" s="27" t="s">
        <v>1197</v>
      </c>
      <c r="C1393" s="12" t="s">
        <v>2786</v>
      </c>
      <c r="D1393" s="13" t="s">
        <v>2787</v>
      </c>
      <c r="E1393" s="2">
        <v>21</v>
      </c>
      <c r="F1393" s="2">
        <v>2</v>
      </c>
      <c r="G1393" s="19">
        <v>0.1</v>
      </c>
      <c r="H1393" s="19">
        <v>0.19</v>
      </c>
      <c r="I1393" s="7">
        <v>44</v>
      </c>
      <c r="J1393" s="7">
        <v>6</v>
      </c>
      <c r="K1393" s="16">
        <f>IF(OR(ISBLANK(I1393),ISBLANK(J1393)),"",(J1393/I1393))</f>
        <v>0.13636363636363635</v>
      </c>
      <c r="L1393" s="17" t="str">
        <f>IF(K1393="","",IF(K1393&gt;=H1393,"Yes","No"))</f>
        <v>No</v>
      </c>
      <c r="M1393" s="18" t="str">
        <f>IF(OR(ISBLANK(I1393),ISBLANK(J1393)),"",IF(L1393="No", "TJ status removed",IF(K1393&gt;0.34, K1393 *1.15, K1393+0.05)))</f>
        <v>TJ status removed</v>
      </c>
      <c r="N1393" s="11">
        <v>14.26</v>
      </c>
      <c r="O1393" s="11">
        <v>656.24</v>
      </c>
      <c r="P1393" s="11">
        <v>29.33</v>
      </c>
      <c r="Q1393" s="11">
        <v>1753.17</v>
      </c>
      <c r="R1393" s="2"/>
    </row>
    <row r="1394" spans="1:18" ht="15.75" customHeight="1">
      <c r="A1394" s="2">
        <v>41550</v>
      </c>
      <c r="B1394" s="27" t="s">
        <v>1197</v>
      </c>
      <c r="C1394" s="12" t="s">
        <v>2788</v>
      </c>
      <c r="D1394" s="13" t="s">
        <v>2789</v>
      </c>
      <c r="E1394" s="2">
        <v>27</v>
      </c>
      <c r="F1394" s="2">
        <v>1</v>
      </c>
      <c r="G1394" s="19">
        <v>0.04</v>
      </c>
      <c r="H1394" s="19">
        <v>0.25</v>
      </c>
      <c r="I1394" s="7">
        <v>22</v>
      </c>
      <c r="J1394" s="7">
        <v>1</v>
      </c>
      <c r="K1394" s="16">
        <f>IF(OR(ISBLANK(I1394),ISBLANK(J1394)),"",(J1394/I1394))</f>
        <v>4.5454545454545456E-2</v>
      </c>
      <c r="L1394" s="17" t="str">
        <f>IF(K1394="","",IF(K1394&gt;=H1394,"Yes","No"))</f>
        <v>No</v>
      </c>
      <c r="M1394" s="18" t="str">
        <f>IF(OR(ISBLANK(I1394),ISBLANK(J1394)),"",IF(L1394="No", "TJ status removed",IF(K1394&gt;0.34, K1394 *1.15, K1394+0.05)))</f>
        <v>TJ status removed</v>
      </c>
      <c r="N1394" s="11">
        <v>6.86</v>
      </c>
      <c r="O1394" s="11">
        <v>559.14</v>
      </c>
      <c r="P1394" s="11">
        <v>0</v>
      </c>
      <c r="Q1394" s="11">
        <v>823</v>
      </c>
      <c r="R1394" s="2"/>
    </row>
    <row r="1395" spans="1:18" ht="15.75" customHeight="1">
      <c r="A1395" s="2">
        <v>11276</v>
      </c>
      <c r="B1395" s="27" t="s">
        <v>1197</v>
      </c>
      <c r="C1395" s="12" t="s">
        <v>2790</v>
      </c>
      <c r="D1395" s="13" t="s">
        <v>2791</v>
      </c>
      <c r="E1395" s="14">
        <v>30</v>
      </c>
      <c r="F1395" s="14">
        <v>20</v>
      </c>
      <c r="G1395" s="15">
        <v>0.67</v>
      </c>
      <c r="H1395" s="15">
        <v>0.77</v>
      </c>
      <c r="I1395" s="7">
        <v>21</v>
      </c>
      <c r="J1395" s="7">
        <v>12</v>
      </c>
      <c r="K1395" s="16">
        <f>IF(OR(ISBLANK(I1395),ISBLANK(J1395)),"",(J1395/I1395))</f>
        <v>0.5714285714285714</v>
      </c>
      <c r="L1395" s="17" t="str">
        <f>IF(K1395="","",IF(K1395&gt;=H1395,"Yes","No"))</f>
        <v>No</v>
      </c>
      <c r="M1395" s="18" t="str">
        <f>IF(OR(ISBLANK(I1395),ISBLANK(J1395)),"",IF(L1395="No", "TJ status removed",IF(K1395&gt;0.34, K1395 *1.15, K1395+0.05)))</f>
        <v>TJ status removed</v>
      </c>
      <c r="N1395" s="11">
        <v>9.67</v>
      </c>
      <c r="O1395" s="11">
        <v>1027.33</v>
      </c>
      <c r="P1395" s="11">
        <v>44.75</v>
      </c>
      <c r="Q1395" s="11">
        <v>2521</v>
      </c>
      <c r="R1395" s="2"/>
    </row>
    <row r="1396" spans="1:18" ht="15.75" customHeight="1">
      <c r="A1396" s="2">
        <v>40435</v>
      </c>
      <c r="B1396" s="27" t="s">
        <v>1197</v>
      </c>
      <c r="C1396" s="12" t="s">
        <v>2792</v>
      </c>
      <c r="D1396" s="13" t="s">
        <v>2793</v>
      </c>
      <c r="E1396" s="2">
        <v>39</v>
      </c>
      <c r="F1396" s="2">
        <v>13</v>
      </c>
      <c r="G1396" s="19">
        <v>0.33</v>
      </c>
      <c r="H1396" s="19">
        <v>0.38</v>
      </c>
      <c r="I1396" s="7">
        <v>37</v>
      </c>
      <c r="J1396" s="7">
        <v>13</v>
      </c>
      <c r="K1396" s="16">
        <f>IF(OR(ISBLANK(I1396),ISBLANK(J1396)),"",(J1396/I1396))</f>
        <v>0.35135135135135137</v>
      </c>
      <c r="L1396" s="17" t="str">
        <f>IF(K1396="","",IF(K1396&gt;=H1396,"Yes","No"))</f>
        <v>No</v>
      </c>
      <c r="M1396" s="18" t="str">
        <f>IF(OR(ISBLANK(I1396),ISBLANK(J1396)),"",IF(L1396="No", "TJ status removed",IF(K1396&gt;0.34, K1396 *1.15, K1396+0.05)))</f>
        <v>TJ status removed</v>
      </c>
      <c r="N1396" s="11">
        <v>10.67</v>
      </c>
      <c r="O1396" s="11">
        <v>563.91999999999996</v>
      </c>
      <c r="P1396" s="11">
        <v>9.15</v>
      </c>
      <c r="Q1396" s="11">
        <v>1306.54</v>
      </c>
      <c r="R1396" s="2"/>
    </row>
    <row r="1397" spans="1:18" ht="15.75" customHeight="1">
      <c r="A1397" s="2">
        <v>12562</v>
      </c>
      <c r="B1397" s="27" t="s">
        <v>1197</v>
      </c>
      <c r="C1397" s="12" t="s">
        <v>2794</v>
      </c>
      <c r="D1397" s="13" t="s">
        <v>2795</v>
      </c>
      <c r="E1397" s="2">
        <v>91</v>
      </c>
      <c r="F1397" s="2">
        <v>20</v>
      </c>
      <c r="G1397" s="19">
        <v>0.22</v>
      </c>
      <c r="H1397" s="19">
        <v>0.27</v>
      </c>
      <c r="I1397" s="7">
        <v>105</v>
      </c>
      <c r="J1397" s="7">
        <v>21</v>
      </c>
      <c r="K1397" s="16">
        <f>IF(OR(ISBLANK(I1397),ISBLANK(J1397)),"",(J1397/I1397))</f>
        <v>0.2</v>
      </c>
      <c r="L1397" s="17" t="str">
        <f>IF(K1397="","",IF(K1397&gt;=H1397,"Yes","No"))</f>
        <v>No</v>
      </c>
      <c r="M1397" s="18" t="str">
        <f>IF(OR(ISBLANK(I1397),ISBLANK(J1397)),"",IF(L1397="No", "TJ status removed",IF(K1397&gt;0.34, K1397 *1.15, K1397+0.05)))</f>
        <v>TJ status removed</v>
      </c>
      <c r="N1397" s="11">
        <v>5.61</v>
      </c>
      <c r="O1397" s="11">
        <v>161.26</v>
      </c>
      <c r="P1397" s="11">
        <v>7.14</v>
      </c>
      <c r="Q1397" s="11">
        <v>764.33</v>
      </c>
      <c r="R1397" s="2"/>
    </row>
    <row r="1398" spans="1:18" ht="15.75" customHeight="1">
      <c r="A1398" s="2">
        <v>41365</v>
      </c>
      <c r="B1398" s="27" t="s">
        <v>1197</v>
      </c>
      <c r="C1398" s="12" t="s">
        <v>2796</v>
      </c>
      <c r="D1398" s="13" t="s">
        <v>2797</v>
      </c>
      <c r="E1398" s="2">
        <v>875</v>
      </c>
      <c r="F1398" s="2">
        <v>33</v>
      </c>
      <c r="G1398" s="19">
        <v>0.04</v>
      </c>
      <c r="H1398" s="19">
        <v>0.12</v>
      </c>
      <c r="I1398" s="7">
        <v>533</v>
      </c>
      <c r="J1398" s="7">
        <v>48</v>
      </c>
      <c r="K1398" s="16">
        <f>IF(OR(ISBLANK(I1398),ISBLANK(J1398)),"",(J1398/I1398))</f>
        <v>9.0056285178236398E-2</v>
      </c>
      <c r="L1398" s="17" t="str">
        <f>IF(K1398="","",IF(K1398&gt;=H1398,"Yes","No"))</f>
        <v>No</v>
      </c>
      <c r="M1398" s="18" t="str">
        <f>IF(OR(ISBLANK(I1398),ISBLANK(J1398)),"",IF(L1398="No", "TJ status removed",IF(K1398&gt;0.34, K1398 *1.15, K1398+0.05)))</f>
        <v>TJ status removed</v>
      </c>
      <c r="N1398" s="11">
        <v>36.65</v>
      </c>
      <c r="O1398" s="11">
        <v>335.64</v>
      </c>
      <c r="P1398" s="11">
        <v>34.229999999999997</v>
      </c>
      <c r="Q1398" s="11">
        <v>1099.02</v>
      </c>
      <c r="R1398" s="2"/>
    </row>
    <row r="1399" spans="1:18" ht="15.75" customHeight="1">
      <c r="A1399" s="2">
        <v>40304</v>
      </c>
      <c r="B1399" s="27" t="s">
        <v>1197</v>
      </c>
      <c r="C1399" s="12" t="s">
        <v>2798</v>
      </c>
      <c r="D1399" s="13" t="s">
        <v>2799</v>
      </c>
      <c r="E1399" s="2">
        <v>85</v>
      </c>
      <c r="F1399" s="2">
        <v>11</v>
      </c>
      <c r="G1399" s="19">
        <v>0.13</v>
      </c>
      <c r="H1399" s="19">
        <v>0.21</v>
      </c>
      <c r="I1399" s="7">
        <v>77</v>
      </c>
      <c r="J1399" s="7">
        <v>10</v>
      </c>
      <c r="K1399" s="16">
        <f>IF(OR(ISBLANK(I1399),ISBLANK(J1399)),"",(J1399/I1399))</f>
        <v>0.12987012987012986</v>
      </c>
      <c r="L1399" s="17" t="str">
        <f>IF(K1399="","",IF(K1399&gt;=H1399,"Yes","No"))</f>
        <v>No</v>
      </c>
      <c r="M1399" s="18" t="str">
        <f>IF(OR(ISBLANK(I1399),ISBLANK(J1399)),"",IF(L1399="No", "TJ status removed",IF(K1399&gt;0.34, K1399 *1.15, K1399+0.05)))</f>
        <v>TJ status removed</v>
      </c>
      <c r="N1399" s="11">
        <v>21.91</v>
      </c>
      <c r="O1399" s="11">
        <v>528.17999999999995</v>
      </c>
      <c r="P1399" s="11">
        <v>20.5</v>
      </c>
      <c r="Q1399" s="11">
        <v>1846.2</v>
      </c>
      <c r="R1399" s="2"/>
    </row>
    <row r="1400" spans="1:18" ht="15.75" customHeight="1">
      <c r="A1400" s="2">
        <v>42255</v>
      </c>
      <c r="B1400" s="27" t="s">
        <v>1197</v>
      </c>
      <c r="C1400" s="12" t="s">
        <v>2800</v>
      </c>
      <c r="D1400" s="13" t="s">
        <v>2801</v>
      </c>
      <c r="E1400" s="2">
        <v>20</v>
      </c>
      <c r="F1400" s="2">
        <v>9</v>
      </c>
      <c r="G1400" s="19">
        <v>0.45</v>
      </c>
      <c r="H1400" s="19">
        <v>0.52</v>
      </c>
      <c r="I1400" s="7">
        <v>26</v>
      </c>
      <c r="J1400" s="7">
        <v>12</v>
      </c>
      <c r="K1400" s="16">
        <f>IF(OR(ISBLANK(I1400),ISBLANK(J1400)),"",(J1400/I1400))</f>
        <v>0.46153846153846156</v>
      </c>
      <c r="L1400" s="17" t="str">
        <f>IF(K1400="","",IF(K1400&gt;=H1400,"Yes","No"))</f>
        <v>No</v>
      </c>
      <c r="M1400" s="18" t="str">
        <f>IF(OR(ISBLANK(I1400),ISBLANK(J1400)),"",IF(L1400="No", "TJ status removed",IF(K1400&gt;0.34, K1400 *1.15, K1400+0.05)))</f>
        <v>TJ status removed</v>
      </c>
      <c r="N1400" s="11">
        <v>0</v>
      </c>
      <c r="O1400" s="11">
        <v>124.07</v>
      </c>
      <c r="P1400" s="11">
        <v>0</v>
      </c>
      <c r="Q1400" s="11">
        <v>814.67</v>
      </c>
      <c r="R1400" s="2"/>
    </row>
    <row r="1401" spans="1:18" ht="15.75" customHeight="1">
      <c r="A1401" s="2">
        <v>41133</v>
      </c>
      <c r="B1401" s="27" t="s">
        <v>1197</v>
      </c>
      <c r="C1401" s="12" t="s">
        <v>2802</v>
      </c>
      <c r="D1401" s="13" t="s">
        <v>2803</v>
      </c>
      <c r="E1401" s="2">
        <v>133</v>
      </c>
      <c r="F1401" s="2">
        <v>11</v>
      </c>
      <c r="G1401" s="19">
        <v>0.08</v>
      </c>
      <c r="H1401" s="19">
        <v>0.19</v>
      </c>
      <c r="I1401" s="7">
        <v>176</v>
      </c>
      <c r="J1401" s="7">
        <v>14</v>
      </c>
      <c r="K1401" s="16">
        <f>IF(OR(ISBLANK(I1401),ISBLANK(J1401)),"",(J1401/I1401))</f>
        <v>7.9545454545454544E-2</v>
      </c>
      <c r="L1401" s="17" t="str">
        <f>IF(K1401="","",IF(K1401&gt;=H1401,"Yes","No"))</f>
        <v>No</v>
      </c>
      <c r="M1401" s="18" t="str">
        <f>IF(OR(ISBLANK(I1401),ISBLANK(J1401)),"",IF(L1401="No", "TJ status removed",IF(K1401&gt;0.34, K1401 *1.15, K1401+0.05)))</f>
        <v>TJ status removed</v>
      </c>
      <c r="N1401" s="11">
        <v>22.07</v>
      </c>
      <c r="O1401" s="11">
        <v>278.14999999999998</v>
      </c>
      <c r="P1401" s="11">
        <v>22.5</v>
      </c>
      <c r="Q1401" s="11">
        <v>1213.71</v>
      </c>
      <c r="R1401" s="2"/>
    </row>
    <row r="1402" spans="1:18" ht="15.75" customHeight="1">
      <c r="A1402" s="2">
        <v>41560</v>
      </c>
      <c r="B1402" s="27" t="s">
        <v>1197</v>
      </c>
      <c r="C1402" s="12" t="s">
        <v>2804</v>
      </c>
      <c r="D1402" s="13" t="s">
        <v>2805</v>
      </c>
      <c r="E1402" s="2">
        <v>51</v>
      </c>
      <c r="F1402" s="2">
        <v>17</v>
      </c>
      <c r="G1402" s="19">
        <v>0.33</v>
      </c>
      <c r="H1402" s="19">
        <v>0.6</v>
      </c>
      <c r="I1402" s="7">
        <v>48</v>
      </c>
      <c r="J1402" s="7">
        <v>16</v>
      </c>
      <c r="K1402" s="16">
        <f>IF(OR(ISBLANK(I1402),ISBLANK(J1402)),"",(J1402/I1402))</f>
        <v>0.33333333333333331</v>
      </c>
      <c r="L1402" s="17" t="str">
        <f>IF(K1402="","",IF(K1402&gt;=H1402,"Yes","No"))</f>
        <v>No</v>
      </c>
      <c r="M1402" s="18" t="str">
        <f>IF(OR(ISBLANK(I1402),ISBLANK(J1402)),"",IF(L1402="No", "TJ status removed",IF(K1402&gt;0.34, K1402 *1.15, K1402+0.05)))</f>
        <v>TJ status removed</v>
      </c>
      <c r="N1402" s="11">
        <v>13.13</v>
      </c>
      <c r="O1402" s="11">
        <v>280.33999999999997</v>
      </c>
      <c r="P1402" s="11">
        <v>13.31</v>
      </c>
      <c r="Q1402" s="11">
        <v>1272.25</v>
      </c>
      <c r="R1402" s="2"/>
    </row>
    <row r="1403" spans="1:18" ht="15.75" customHeight="1">
      <c r="A1403" s="2">
        <v>41110</v>
      </c>
      <c r="B1403" s="27" t="s">
        <v>1197</v>
      </c>
      <c r="C1403" s="12" t="s">
        <v>2806</v>
      </c>
      <c r="D1403" s="13" t="s">
        <v>2807</v>
      </c>
      <c r="E1403" s="2">
        <v>212</v>
      </c>
      <c r="F1403" s="2">
        <v>3</v>
      </c>
      <c r="G1403" s="19">
        <v>0.01</v>
      </c>
      <c r="H1403" s="19">
        <v>0.12</v>
      </c>
      <c r="I1403" s="7">
        <v>150</v>
      </c>
      <c r="J1403" s="7">
        <v>3</v>
      </c>
      <c r="K1403" s="16">
        <f>IF(OR(ISBLANK(I1403),ISBLANK(J1403)),"",(J1403/I1403))</f>
        <v>0.02</v>
      </c>
      <c r="L1403" s="17" t="str">
        <f>IF(K1403="","",IF(K1403&gt;=H1403,"Yes","No"))</f>
        <v>No</v>
      </c>
      <c r="M1403" s="18" t="str">
        <f>IF(OR(ISBLANK(I1403),ISBLANK(J1403)),"",IF(L1403="No", "TJ status removed",IF(K1403&gt;0.34, K1403 *1.15, K1403+0.05)))</f>
        <v>TJ status removed</v>
      </c>
      <c r="N1403" s="11">
        <v>13.88</v>
      </c>
      <c r="O1403" s="11">
        <v>300.45999999999998</v>
      </c>
      <c r="P1403" s="11">
        <v>0</v>
      </c>
      <c r="Q1403" s="11">
        <v>1070</v>
      </c>
      <c r="R1403" s="2"/>
    </row>
    <row r="1404" spans="1:18" ht="15.75" customHeight="1">
      <c r="A1404" s="2">
        <v>11786</v>
      </c>
      <c r="B1404" s="27" t="s">
        <v>1197</v>
      </c>
      <c r="C1404" s="12" t="s">
        <v>2808</v>
      </c>
      <c r="D1404" s="13" t="s">
        <v>2809</v>
      </c>
      <c r="E1404" s="2">
        <v>310</v>
      </c>
      <c r="F1404" s="2">
        <v>57</v>
      </c>
      <c r="G1404" s="19">
        <v>0.18</v>
      </c>
      <c r="H1404" s="19">
        <v>0.23</v>
      </c>
      <c r="I1404" s="7">
        <v>227</v>
      </c>
      <c r="J1404" s="7">
        <v>49</v>
      </c>
      <c r="K1404" s="16">
        <f>IF(OR(ISBLANK(I1404),ISBLANK(J1404)),"",(J1404/I1404))</f>
        <v>0.21585903083700442</v>
      </c>
      <c r="L1404" s="17" t="str">
        <f>IF(K1404="","",IF(K1404&gt;=H1404,"Yes","No"))</f>
        <v>No</v>
      </c>
      <c r="M1404" s="18" t="str">
        <f>IF(OR(ISBLANK(I1404),ISBLANK(J1404)),"",IF(L1404="No", "TJ status removed",IF(K1404&gt;0.34, K1404 *1.15, K1404+0.05)))</f>
        <v>TJ status removed</v>
      </c>
      <c r="N1404" s="11">
        <v>25.04</v>
      </c>
      <c r="O1404" s="11">
        <v>311.70999999999998</v>
      </c>
      <c r="P1404" s="11">
        <v>37.18</v>
      </c>
      <c r="Q1404" s="11">
        <v>1643.57</v>
      </c>
      <c r="R1404" s="2"/>
    </row>
    <row r="1405" spans="1:18" ht="15.75" customHeight="1">
      <c r="A1405" s="2">
        <v>40614</v>
      </c>
      <c r="B1405" s="27" t="s">
        <v>1197</v>
      </c>
      <c r="C1405" s="12" t="s">
        <v>2810</v>
      </c>
      <c r="D1405" s="13" t="s">
        <v>2811</v>
      </c>
      <c r="E1405" s="2">
        <v>30</v>
      </c>
      <c r="F1405" s="2">
        <v>14</v>
      </c>
      <c r="G1405" s="19">
        <v>0.47</v>
      </c>
      <c r="H1405" s="19">
        <v>0.54</v>
      </c>
      <c r="I1405" s="7">
        <v>15</v>
      </c>
      <c r="J1405" s="7">
        <v>9</v>
      </c>
      <c r="K1405" s="16">
        <f>IF(OR(ISBLANK(I1405),ISBLANK(J1405)),"",(J1405/I1405))</f>
        <v>0.6</v>
      </c>
      <c r="L1405" s="17" t="str">
        <f>IF(K1405="","",IF(K1405&gt;=H1405,"Yes","No"))</f>
        <v>Yes</v>
      </c>
      <c r="M1405" s="18">
        <f>IF(OR(ISBLANK(I1405),ISBLANK(J1405)),"",IF(L1405="No", "TJ status removed",IF(K1405&gt;0.34, K1405 *1.15, K1405+0.05)))</f>
        <v>0.69</v>
      </c>
      <c r="N1405" s="11">
        <v>0</v>
      </c>
      <c r="O1405" s="11">
        <v>384.67</v>
      </c>
      <c r="P1405" s="11">
        <v>0</v>
      </c>
      <c r="Q1405" s="11">
        <v>1291.22</v>
      </c>
      <c r="R1405" s="2"/>
    </row>
    <row r="1406" spans="1:18" ht="15.75" customHeight="1">
      <c r="A1406" s="2">
        <v>40556</v>
      </c>
      <c r="B1406" s="27" t="s">
        <v>1197</v>
      </c>
      <c r="C1406" s="12" t="s">
        <v>2812</v>
      </c>
      <c r="D1406" s="13" t="s">
        <v>2813</v>
      </c>
      <c r="E1406" s="2">
        <v>48</v>
      </c>
      <c r="F1406" s="2">
        <v>23</v>
      </c>
      <c r="G1406" s="19">
        <v>0.48</v>
      </c>
      <c r="H1406" s="19">
        <v>0.55000000000000004</v>
      </c>
      <c r="I1406" s="7">
        <v>50</v>
      </c>
      <c r="J1406" s="7">
        <v>25</v>
      </c>
      <c r="K1406" s="16">
        <f>IF(OR(ISBLANK(I1406),ISBLANK(J1406)),"",(J1406/I1406))</f>
        <v>0.5</v>
      </c>
      <c r="L1406" s="17" t="str">
        <f>IF(K1406="","",IF(K1406&gt;=H1406,"Yes","No"))</f>
        <v>No</v>
      </c>
      <c r="M1406" s="18" t="str">
        <f>IF(OR(ISBLANK(I1406),ISBLANK(J1406)),"",IF(L1406="No", "TJ status removed",IF(K1406&gt;0.34, K1406 *1.15, K1406+0.05)))</f>
        <v>TJ status removed</v>
      </c>
      <c r="N1406" s="11">
        <v>6.24</v>
      </c>
      <c r="O1406" s="11">
        <v>463.2</v>
      </c>
      <c r="P1406" s="11">
        <v>40.04</v>
      </c>
      <c r="Q1406" s="11">
        <v>5013.08</v>
      </c>
      <c r="R1406" s="2"/>
    </row>
    <row r="1407" spans="1:18" ht="15.75" customHeight="1">
      <c r="A1407" s="2">
        <v>40097</v>
      </c>
      <c r="B1407" s="27" t="s">
        <v>1197</v>
      </c>
      <c r="C1407" s="12" t="s">
        <v>2814</v>
      </c>
      <c r="D1407" s="13" t="s">
        <v>2815</v>
      </c>
      <c r="E1407" s="2">
        <v>18</v>
      </c>
      <c r="F1407" s="2">
        <v>7</v>
      </c>
      <c r="G1407" s="19">
        <v>0.39</v>
      </c>
      <c r="H1407" s="19">
        <v>0.45</v>
      </c>
      <c r="I1407" s="7">
        <v>12</v>
      </c>
      <c r="J1407" s="7">
        <v>3</v>
      </c>
      <c r="K1407" s="16">
        <f>IF(OR(ISBLANK(I1407),ISBLANK(J1407)),"",(J1407/I1407))</f>
        <v>0.25</v>
      </c>
      <c r="L1407" s="17" t="str">
        <f>IF(K1407="","",IF(K1407&gt;=H1407,"Yes","No"))</f>
        <v>No</v>
      </c>
      <c r="M1407" s="18" t="str">
        <f>IF(OR(ISBLANK(I1407),ISBLANK(J1407)),"",IF(L1407="No", "TJ status removed",IF(K1407&gt;0.34, K1407 *1.15, K1407+0.05)))</f>
        <v>TJ status removed</v>
      </c>
      <c r="N1407" s="11">
        <v>18.329999999999998</v>
      </c>
      <c r="O1407" s="11">
        <v>651</v>
      </c>
      <c r="P1407" s="11">
        <v>0</v>
      </c>
      <c r="Q1407" s="11">
        <v>1979.33</v>
      </c>
      <c r="R1407" s="2"/>
    </row>
    <row r="1408" spans="1:18" ht="15.75" customHeight="1">
      <c r="A1408" s="2">
        <v>41808</v>
      </c>
      <c r="B1408" s="27" t="s">
        <v>1197</v>
      </c>
      <c r="C1408" s="12" t="s">
        <v>2816</v>
      </c>
      <c r="D1408" s="13" t="s">
        <v>2817</v>
      </c>
      <c r="E1408" s="2">
        <v>85</v>
      </c>
      <c r="F1408" s="2">
        <v>0</v>
      </c>
      <c r="G1408" s="19">
        <v>0</v>
      </c>
      <c r="H1408" s="19">
        <v>0.12</v>
      </c>
      <c r="I1408" s="7">
        <v>95</v>
      </c>
      <c r="J1408" s="7">
        <v>3</v>
      </c>
      <c r="K1408" s="16">
        <f>IF(OR(ISBLANK(I1408),ISBLANK(J1408)),"",(J1408/I1408))</f>
        <v>3.1578947368421054E-2</v>
      </c>
      <c r="L1408" s="17" t="str">
        <f>IF(K1408="","",IF(K1408&gt;=H1408,"Yes","No"))</f>
        <v>No</v>
      </c>
      <c r="M1408" s="18" t="str">
        <f>IF(OR(ISBLANK(I1408),ISBLANK(J1408)),"",IF(L1408="No", "TJ status removed",IF(K1408&gt;0.34, K1408 *1.15, K1408+0.05)))</f>
        <v>TJ status removed</v>
      </c>
      <c r="N1408" s="11">
        <v>22.87</v>
      </c>
      <c r="O1408" s="11">
        <v>99.57</v>
      </c>
      <c r="P1408" s="11">
        <v>7.33</v>
      </c>
      <c r="Q1408" s="11">
        <v>251</v>
      </c>
      <c r="R1408" s="2"/>
    </row>
    <row r="1409" spans="1:18" ht="15.75" customHeight="1">
      <c r="A1409" s="2">
        <v>41101</v>
      </c>
      <c r="B1409" s="27" t="s">
        <v>1197</v>
      </c>
      <c r="C1409" s="12" t="s">
        <v>2818</v>
      </c>
      <c r="D1409" s="13" t="s">
        <v>2819</v>
      </c>
      <c r="E1409" s="2">
        <v>67</v>
      </c>
      <c r="F1409" s="2">
        <v>14</v>
      </c>
      <c r="G1409" s="19">
        <v>0.21</v>
      </c>
      <c r="H1409" s="19">
        <v>0.26</v>
      </c>
      <c r="I1409" s="7">
        <v>55</v>
      </c>
      <c r="J1409" s="7">
        <v>7</v>
      </c>
      <c r="K1409" s="16">
        <f>IF(OR(ISBLANK(I1409),ISBLANK(J1409)),"",(J1409/I1409))</f>
        <v>0.12727272727272726</v>
      </c>
      <c r="L1409" s="17" t="str">
        <f>IF(K1409="","",IF(K1409&gt;=H1409,"Yes","No"))</f>
        <v>No</v>
      </c>
      <c r="M1409" s="18" t="str">
        <f>IF(OR(ISBLANK(I1409),ISBLANK(J1409)),"",IF(L1409="No", "TJ status removed",IF(K1409&gt;0.34, K1409 *1.15, K1409+0.05)))</f>
        <v>TJ status removed</v>
      </c>
      <c r="N1409" s="11">
        <v>5.52</v>
      </c>
      <c r="O1409" s="11">
        <v>247.44</v>
      </c>
      <c r="P1409" s="11">
        <v>7.86</v>
      </c>
      <c r="Q1409" s="11">
        <v>1265.1400000000001</v>
      </c>
      <c r="R1409" s="2"/>
    </row>
    <row r="1410" spans="1:18" ht="15.75" customHeight="1">
      <c r="A1410" s="2">
        <v>41290</v>
      </c>
      <c r="B1410" s="27" t="s">
        <v>1197</v>
      </c>
      <c r="C1410" s="12" t="s">
        <v>2820</v>
      </c>
      <c r="D1410" s="13" t="s">
        <v>2821</v>
      </c>
      <c r="E1410" s="2">
        <v>44</v>
      </c>
      <c r="F1410" s="2">
        <v>9</v>
      </c>
      <c r="G1410" s="19">
        <v>0.2</v>
      </c>
      <c r="H1410" s="19">
        <v>0.33</v>
      </c>
      <c r="I1410" s="7">
        <v>48</v>
      </c>
      <c r="J1410" s="7">
        <v>10</v>
      </c>
      <c r="K1410" s="16">
        <f>IF(OR(ISBLANK(I1410),ISBLANK(J1410)),"",(J1410/I1410))</f>
        <v>0.20833333333333334</v>
      </c>
      <c r="L1410" s="17" t="str">
        <f>IF(K1410="","",IF(K1410&gt;=H1410,"Yes","No"))</f>
        <v>No</v>
      </c>
      <c r="M1410" s="18" t="str">
        <f>IF(OR(ISBLANK(I1410),ISBLANK(J1410)),"",IF(L1410="No", "TJ status removed",IF(K1410&gt;0.34, K1410 *1.15, K1410+0.05)))</f>
        <v>TJ status removed</v>
      </c>
      <c r="N1410" s="11">
        <v>11.61</v>
      </c>
      <c r="O1410" s="11">
        <v>754.84</v>
      </c>
      <c r="P1410" s="11">
        <v>3.6</v>
      </c>
      <c r="Q1410" s="11">
        <v>1648.6</v>
      </c>
      <c r="R1410" s="2"/>
    </row>
    <row r="1411" spans="1:18" ht="15.75" customHeight="1">
      <c r="A1411" s="2">
        <v>42514</v>
      </c>
      <c r="B1411" s="27" t="s">
        <v>1197</v>
      </c>
      <c r="C1411" s="12" t="s">
        <v>2822</v>
      </c>
      <c r="D1411" s="13" t="s">
        <v>2823</v>
      </c>
      <c r="E1411" s="2">
        <v>270</v>
      </c>
      <c r="F1411" s="2">
        <v>35</v>
      </c>
      <c r="G1411" s="19">
        <v>0.13</v>
      </c>
      <c r="H1411" s="19">
        <v>0.2</v>
      </c>
      <c r="I1411" s="7">
        <v>248</v>
      </c>
      <c r="J1411" s="7">
        <v>29</v>
      </c>
      <c r="K1411" s="16">
        <f>IF(OR(ISBLANK(I1411),ISBLANK(J1411)),"",(J1411/I1411))</f>
        <v>0.11693548387096774</v>
      </c>
      <c r="L1411" s="17" t="str">
        <f>IF(K1411="","",IF(K1411&gt;=H1411,"Yes","No"))</f>
        <v>No</v>
      </c>
      <c r="M1411" s="18" t="str">
        <f>IF(OR(ISBLANK(I1411),ISBLANK(J1411)),"",IF(L1411="No", "TJ status removed",IF(K1411&gt;0.34, K1411 *1.15, K1411+0.05)))</f>
        <v>TJ status removed</v>
      </c>
      <c r="N1411" s="11">
        <v>23.68</v>
      </c>
      <c r="O1411" s="11">
        <v>511.13</v>
      </c>
      <c r="P1411" s="11">
        <v>25.79</v>
      </c>
      <c r="Q1411" s="11">
        <v>1593.41</v>
      </c>
      <c r="R1411" s="2"/>
    </row>
    <row r="1412" spans="1:18" ht="15.75" customHeight="1">
      <c r="A1412" s="2">
        <v>10528</v>
      </c>
      <c r="B1412" s="27" t="s">
        <v>1197</v>
      </c>
      <c r="C1412" s="12" t="s">
        <v>2824</v>
      </c>
      <c r="D1412" s="13" t="s">
        <v>2825</v>
      </c>
      <c r="E1412" s="2">
        <v>16</v>
      </c>
      <c r="F1412" s="2">
        <v>3</v>
      </c>
      <c r="G1412" s="19">
        <v>0.19</v>
      </c>
      <c r="H1412" s="19">
        <v>0.33</v>
      </c>
      <c r="I1412" s="7">
        <v>17</v>
      </c>
      <c r="J1412" s="7">
        <v>2</v>
      </c>
      <c r="K1412" s="16">
        <f>IF(OR(ISBLANK(I1412),ISBLANK(J1412)),"",(J1412/I1412))</f>
        <v>0.11764705882352941</v>
      </c>
      <c r="L1412" s="17" t="str">
        <f>IF(K1412="","",IF(K1412&gt;=H1412,"Yes","No"))</f>
        <v>No</v>
      </c>
      <c r="M1412" s="18" t="str">
        <f>IF(OR(ISBLANK(I1412),ISBLANK(J1412)),"",IF(L1412="No", "TJ status removed",IF(K1412&gt;0.34, K1412 *1.15, K1412+0.05)))</f>
        <v>TJ status removed</v>
      </c>
      <c r="N1412" s="11">
        <v>19.8</v>
      </c>
      <c r="O1412" s="11">
        <v>524.73</v>
      </c>
      <c r="P1412" s="11">
        <v>40</v>
      </c>
      <c r="Q1412" s="11">
        <v>1675.5</v>
      </c>
      <c r="R1412" s="2"/>
    </row>
    <row r="1413" spans="1:18" ht="15.75" customHeight="1">
      <c r="A1413" s="2">
        <v>11626</v>
      </c>
      <c r="B1413" s="27" t="s">
        <v>1197</v>
      </c>
      <c r="C1413" s="12" t="s">
        <v>2826</v>
      </c>
      <c r="D1413" s="13" t="s">
        <v>2827</v>
      </c>
      <c r="E1413" s="2">
        <v>466</v>
      </c>
      <c r="F1413" s="2">
        <v>136</v>
      </c>
      <c r="G1413" s="19">
        <v>0.28999999999999998</v>
      </c>
      <c r="H1413" s="19">
        <v>0.34</v>
      </c>
      <c r="I1413" s="7">
        <v>389</v>
      </c>
      <c r="J1413" s="7">
        <v>130</v>
      </c>
      <c r="K1413" s="16">
        <f>IF(OR(ISBLANK(I1413),ISBLANK(J1413)),"",(J1413/I1413))</f>
        <v>0.33419023136246789</v>
      </c>
      <c r="L1413" s="17" t="str">
        <f>IF(K1413="","",IF(K1413&gt;=H1413,"Yes","No"))</f>
        <v>No</v>
      </c>
      <c r="M1413" s="18" t="str">
        <f>IF(OR(ISBLANK(I1413),ISBLANK(J1413)),"",IF(L1413="No", "TJ status removed",IF(K1413&gt;0.34, K1413 *1.15, K1413+0.05)))</f>
        <v>TJ status removed</v>
      </c>
      <c r="N1413" s="11">
        <v>17.27</v>
      </c>
      <c r="O1413" s="11">
        <v>717.98</v>
      </c>
      <c r="P1413" s="11">
        <v>24.74</v>
      </c>
      <c r="Q1413" s="11">
        <v>4318.43</v>
      </c>
      <c r="R1413" s="2"/>
    </row>
    <row r="1414" spans="1:18" ht="15.75" customHeight="1">
      <c r="A1414" s="2">
        <v>41783</v>
      </c>
      <c r="B1414" s="27" t="s">
        <v>1197</v>
      </c>
      <c r="C1414" s="12" t="s">
        <v>2828</v>
      </c>
      <c r="D1414" s="13" t="s">
        <v>2829</v>
      </c>
      <c r="E1414" s="2">
        <v>22</v>
      </c>
      <c r="F1414" s="2">
        <v>11</v>
      </c>
      <c r="G1414" s="19">
        <v>0.5</v>
      </c>
      <c r="H1414" s="19">
        <v>0.57999999999999996</v>
      </c>
      <c r="I1414" s="7">
        <v>30</v>
      </c>
      <c r="J1414" s="7">
        <v>14</v>
      </c>
      <c r="K1414" s="16">
        <f>IF(OR(ISBLANK(I1414),ISBLANK(J1414)),"",(J1414/I1414))</f>
        <v>0.46666666666666667</v>
      </c>
      <c r="L1414" s="17" t="str">
        <f>IF(K1414="","",IF(K1414&gt;=H1414,"Yes","No"))</f>
        <v>No</v>
      </c>
      <c r="M1414" s="18" t="str">
        <f>IF(OR(ISBLANK(I1414),ISBLANK(J1414)),"",IF(L1414="No", "TJ status removed",IF(K1414&gt;0.34, K1414 *1.15, K1414+0.05)))</f>
        <v>TJ status removed</v>
      </c>
      <c r="N1414" s="11">
        <v>10.94</v>
      </c>
      <c r="O1414" s="11">
        <v>176.88</v>
      </c>
      <c r="P1414" s="11">
        <v>12.29</v>
      </c>
      <c r="Q1414" s="11">
        <v>1037.07</v>
      </c>
      <c r="R1414" s="2"/>
    </row>
    <row r="1415" spans="1:18" ht="15.75" customHeight="1">
      <c r="A1415" s="2">
        <v>40096</v>
      </c>
      <c r="B1415" s="27" t="s">
        <v>1197</v>
      </c>
      <c r="C1415" s="12" t="s">
        <v>2830</v>
      </c>
      <c r="D1415" s="13" t="s">
        <v>2831</v>
      </c>
      <c r="E1415" s="2">
        <v>11</v>
      </c>
      <c r="F1415" s="2">
        <v>1</v>
      </c>
      <c r="G1415" s="19">
        <v>0.09</v>
      </c>
      <c r="H1415" s="19">
        <v>0.35</v>
      </c>
      <c r="I1415" s="7">
        <v>10</v>
      </c>
      <c r="J1415" s="7">
        <v>5</v>
      </c>
      <c r="K1415" s="16">
        <f>IF(OR(ISBLANK(I1415),ISBLANK(J1415)),"",(J1415/I1415))</f>
        <v>0.5</v>
      </c>
      <c r="L1415" s="17" t="str">
        <f>IF(K1415="","",IF(K1415&gt;=H1415,"Yes","No"))</f>
        <v>Yes</v>
      </c>
      <c r="M1415" s="18">
        <f>IF(OR(ISBLANK(I1415),ISBLANK(J1415)),"",IF(L1415="No", "TJ status removed",IF(K1415&gt;0.34, K1415 *1.15, K1415+0.05)))</f>
        <v>0.57499999999999996</v>
      </c>
      <c r="N1415" s="11">
        <v>0</v>
      </c>
      <c r="O1415" s="11">
        <v>2454.8000000000002</v>
      </c>
      <c r="P1415" s="11">
        <v>0</v>
      </c>
      <c r="Q1415" s="11">
        <v>2616.4</v>
      </c>
      <c r="R1415" s="2"/>
    </row>
    <row r="1416" spans="1:18" ht="15.75" customHeight="1">
      <c r="A1416" s="2">
        <v>41394</v>
      </c>
      <c r="B1416" s="27" t="s">
        <v>1197</v>
      </c>
      <c r="C1416" s="12" t="s">
        <v>2832</v>
      </c>
      <c r="D1416" s="13" t="s">
        <v>2833</v>
      </c>
      <c r="E1416" s="2">
        <v>43</v>
      </c>
      <c r="F1416" s="2">
        <v>10</v>
      </c>
      <c r="G1416" s="19">
        <v>0.23</v>
      </c>
      <c r="H1416" s="19">
        <v>0.28000000000000003</v>
      </c>
      <c r="I1416" s="7">
        <v>26</v>
      </c>
      <c r="J1416" s="7">
        <v>4</v>
      </c>
      <c r="K1416" s="16">
        <f>IF(OR(ISBLANK(I1416),ISBLANK(J1416)),"",(J1416/I1416))</f>
        <v>0.15384615384615385</v>
      </c>
      <c r="L1416" s="17" t="str">
        <f>IF(K1416="","",IF(K1416&gt;=H1416,"Yes","No"))</f>
        <v>No</v>
      </c>
      <c r="M1416" s="18" t="str">
        <f>IF(OR(ISBLANK(I1416),ISBLANK(J1416)),"",IF(L1416="No", "TJ status removed",IF(K1416&gt;0.34, K1416 *1.15, K1416+0.05)))</f>
        <v>TJ status removed</v>
      </c>
      <c r="N1416" s="11">
        <v>16.09</v>
      </c>
      <c r="O1416" s="11">
        <v>1017.09</v>
      </c>
      <c r="P1416" s="11">
        <v>0</v>
      </c>
      <c r="Q1416" s="11">
        <v>1148</v>
      </c>
      <c r="R1416" s="2"/>
    </row>
    <row r="1417" spans="1:18" ht="15.75" customHeight="1">
      <c r="A1417" s="2">
        <v>13762</v>
      </c>
      <c r="B1417" s="27" t="s">
        <v>1197</v>
      </c>
      <c r="C1417" s="12" t="s">
        <v>2834</v>
      </c>
      <c r="D1417" s="13" t="s">
        <v>2835</v>
      </c>
      <c r="E1417" s="2">
        <v>47</v>
      </c>
      <c r="F1417" s="2">
        <v>2</v>
      </c>
      <c r="G1417" s="19">
        <v>0.04</v>
      </c>
      <c r="H1417" s="19">
        <v>0.16</v>
      </c>
      <c r="I1417" s="7">
        <v>39</v>
      </c>
      <c r="J1417" s="7">
        <v>3</v>
      </c>
      <c r="K1417" s="16">
        <f>IF(OR(ISBLANK(I1417),ISBLANK(J1417)),"",(J1417/I1417))</f>
        <v>7.6923076923076927E-2</v>
      </c>
      <c r="L1417" s="17" t="str">
        <f>IF(K1417="","",IF(K1417&gt;=H1417,"Yes","No"))</f>
        <v>No</v>
      </c>
      <c r="M1417" s="18" t="str">
        <f>IF(OR(ISBLANK(I1417),ISBLANK(J1417)),"",IF(L1417="No", "TJ status removed",IF(K1417&gt;0.34, K1417 *1.15, K1417+0.05)))</f>
        <v>TJ status removed</v>
      </c>
      <c r="N1417" s="11">
        <v>11.44</v>
      </c>
      <c r="O1417" s="11">
        <v>602.86</v>
      </c>
      <c r="P1417" s="11">
        <v>0</v>
      </c>
      <c r="Q1417" s="11">
        <v>1074.33</v>
      </c>
      <c r="R1417" s="2"/>
    </row>
    <row r="1418" spans="1:18" ht="15.75" customHeight="1">
      <c r="A1418" s="2">
        <v>13399</v>
      </c>
      <c r="B1418" s="27" t="s">
        <v>1197</v>
      </c>
      <c r="C1418" s="12" t="s">
        <v>2836</v>
      </c>
      <c r="D1418" s="13" t="s">
        <v>2837</v>
      </c>
      <c r="E1418" s="2">
        <v>66</v>
      </c>
      <c r="F1418" s="2">
        <v>6</v>
      </c>
      <c r="G1418" s="19">
        <v>0.09</v>
      </c>
      <c r="H1418" s="19">
        <v>0.15</v>
      </c>
      <c r="I1418" s="7">
        <v>103</v>
      </c>
      <c r="J1418" s="7">
        <v>14</v>
      </c>
      <c r="K1418" s="16">
        <f>IF(OR(ISBLANK(I1418),ISBLANK(J1418)),"",(J1418/I1418))</f>
        <v>0.13592233009708737</v>
      </c>
      <c r="L1418" s="17" t="str">
        <f>IF(K1418="","",IF(K1418&gt;=H1418,"Yes","No"))</f>
        <v>No</v>
      </c>
      <c r="M1418" s="18" t="str">
        <f>IF(OR(ISBLANK(I1418),ISBLANK(J1418)),"",IF(L1418="No", "TJ status removed",IF(K1418&gt;0.34, K1418 *1.15, K1418+0.05)))</f>
        <v>TJ status removed</v>
      </c>
      <c r="N1418" s="11">
        <v>28.87</v>
      </c>
      <c r="O1418" s="11">
        <v>857.31</v>
      </c>
      <c r="P1418" s="11">
        <v>46.79</v>
      </c>
      <c r="Q1418" s="11">
        <v>2072.71</v>
      </c>
      <c r="R1418" s="2"/>
    </row>
    <row r="1419" spans="1:18" ht="15.75" customHeight="1">
      <c r="A1419" s="2">
        <v>13730</v>
      </c>
      <c r="B1419" s="27" t="s">
        <v>1197</v>
      </c>
      <c r="C1419" s="12" t="s">
        <v>2838</v>
      </c>
      <c r="D1419" s="13" t="s">
        <v>2839</v>
      </c>
      <c r="E1419" s="2">
        <v>148</v>
      </c>
      <c r="F1419" s="2">
        <v>8</v>
      </c>
      <c r="G1419" s="19">
        <v>0.05</v>
      </c>
      <c r="H1419" s="19">
        <v>0.14000000000000001</v>
      </c>
      <c r="I1419" s="7">
        <v>87</v>
      </c>
      <c r="J1419" s="7">
        <v>5</v>
      </c>
      <c r="K1419" s="16">
        <f>IF(OR(ISBLANK(I1419),ISBLANK(J1419)),"",(J1419/I1419))</f>
        <v>5.7471264367816091E-2</v>
      </c>
      <c r="L1419" s="17" t="str">
        <f>IF(K1419="","",IF(K1419&gt;=H1419,"Yes","No"))</f>
        <v>No</v>
      </c>
      <c r="M1419" s="18" t="str">
        <f>IF(OR(ISBLANK(I1419),ISBLANK(J1419)),"",IF(L1419="No", "TJ status removed",IF(K1419&gt;0.34, K1419 *1.15, K1419+0.05)))</f>
        <v>TJ status removed</v>
      </c>
      <c r="N1419" s="11">
        <v>0</v>
      </c>
      <c r="O1419" s="11">
        <v>100.13</v>
      </c>
      <c r="P1419" s="11">
        <v>0</v>
      </c>
      <c r="Q1419" s="11">
        <v>962.2</v>
      </c>
      <c r="R1419" s="2"/>
    </row>
    <row r="1420" spans="1:18" ht="15.75" customHeight="1">
      <c r="A1420" s="2">
        <v>11756</v>
      </c>
      <c r="B1420" s="27" t="s">
        <v>1197</v>
      </c>
      <c r="C1420" s="12" t="s">
        <v>2840</v>
      </c>
      <c r="D1420" s="13" t="s">
        <v>2841</v>
      </c>
      <c r="E1420" s="2">
        <v>14</v>
      </c>
      <c r="F1420" s="2">
        <v>3</v>
      </c>
      <c r="G1420" s="19">
        <v>0.21</v>
      </c>
      <c r="H1420" s="19">
        <v>0.53</v>
      </c>
      <c r="I1420" s="7">
        <v>4</v>
      </c>
      <c r="J1420" s="7">
        <v>0</v>
      </c>
      <c r="K1420" s="16">
        <f>IF(OR(ISBLANK(I1420),ISBLANK(J1420)),"",(J1420/I1420))</f>
        <v>0</v>
      </c>
      <c r="L1420" s="17" t="str">
        <f>IF(K1420="","",IF(K1420&gt;=H1420,"Yes","No"))</f>
        <v>No</v>
      </c>
      <c r="M1420" s="18" t="str">
        <f>IF(OR(ISBLANK(I1420),ISBLANK(J1420)),"",IF(L1420="No", "TJ status removed",IF(K1420&gt;0.34, K1420 *1.15, K1420+0.05)))</f>
        <v>TJ status removed</v>
      </c>
      <c r="N1420" s="11">
        <v>0</v>
      </c>
      <c r="O1420" s="11">
        <v>442</v>
      </c>
      <c r="P1420" s="11">
        <v>0</v>
      </c>
      <c r="Q1420" s="11">
        <v>0</v>
      </c>
      <c r="R1420" s="2"/>
    </row>
    <row r="1421" spans="1:18" ht="15.75" customHeight="1">
      <c r="A1421" s="2">
        <v>11274</v>
      </c>
      <c r="B1421" s="27" t="s">
        <v>1197</v>
      </c>
      <c r="C1421" s="12" t="s">
        <v>2842</v>
      </c>
      <c r="D1421" s="13" t="s">
        <v>2843</v>
      </c>
      <c r="E1421" s="2">
        <v>62</v>
      </c>
      <c r="F1421" s="2">
        <v>5</v>
      </c>
      <c r="G1421" s="19">
        <v>0.08</v>
      </c>
      <c r="H1421" s="19">
        <v>0.15</v>
      </c>
      <c r="I1421" s="7">
        <v>23</v>
      </c>
      <c r="J1421" s="7">
        <v>1</v>
      </c>
      <c r="K1421" s="16">
        <f>IF(OR(ISBLANK(I1421),ISBLANK(J1421)),"",(J1421/I1421))</f>
        <v>4.3478260869565216E-2</v>
      </c>
      <c r="L1421" s="17" t="str">
        <f>IF(K1421="","",IF(K1421&gt;=H1421,"Yes","No"))</f>
        <v>No</v>
      </c>
      <c r="M1421" s="18" t="str">
        <f>IF(OR(ISBLANK(I1421),ISBLANK(J1421)),"",IF(L1421="No", "TJ status removed",IF(K1421&gt;0.34, K1421 *1.15, K1421+0.05)))</f>
        <v>TJ status removed</v>
      </c>
      <c r="N1421" s="11">
        <v>24.73</v>
      </c>
      <c r="O1421" s="11">
        <v>311.45</v>
      </c>
      <c r="P1421" s="11">
        <v>0</v>
      </c>
      <c r="Q1421" s="11">
        <v>1105</v>
      </c>
      <c r="R1421" s="2"/>
    </row>
    <row r="1422" spans="1:18" ht="15.75" customHeight="1">
      <c r="A1422" s="2">
        <v>11355</v>
      </c>
      <c r="B1422" s="27" t="s">
        <v>1197</v>
      </c>
      <c r="C1422" s="12" t="s">
        <v>2844</v>
      </c>
      <c r="D1422" s="13" t="s">
        <v>2845</v>
      </c>
      <c r="E1422" s="2">
        <v>69</v>
      </c>
      <c r="F1422" s="2">
        <v>17</v>
      </c>
      <c r="G1422" s="19">
        <v>0.25</v>
      </c>
      <c r="H1422" s="19">
        <v>0.3</v>
      </c>
      <c r="I1422" s="7">
        <v>60</v>
      </c>
      <c r="J1422" s="7">
        <v>28</v>
      </c>
      <c r="K1422" s="16">
        <f>IF(OR(ISBLANK(I1422),ISBLANK(J1422)),"",(J1422/I1422))</f>
        <v>0.46666666666666667</v>
      </c>
      <c r="L1422" s="17" t="str">
        <f>IF(K1422="","",IF(K1422&gt;=H1422,"Yes","No"))</f>
        <v>Yes</v>
      </c>
      <c r="M1422" s="18">
        <f>IF(OR(ISBLANK(I1422),ISBLANK(J1422)),"",IF(L1422="No", "TJ status removed",IF(K1422&gt;0.34, K1422 *1.15, K1422+0.05)))</f>
        <v>0.53666666666666663</v>
      </c>
      <c r="N1422" s="11">
        <v>20.59</v>
      </c>
      <c r="O1422" s="11">
        <v>932.25</v>
      </c>
      <c r="P1422" s="11">
        <v>22.43</v>
      </c>
      <c r="Q1422" s="11">
        <v>2568.1799999999998</v>
      </c>
      <c r="R1422" s="2"/>
    </row>
    <row r="1423" spans="1:18" ht="15.75" customHeight="1">
      <c r="A1423" s="2">
        <v>10615</v>
      </c>
      <c r="B1423" s="27" t="s">
        <v>1197</v>
      </c>
      <c r="C1423" s="12" t="s">
        <v>2846</v>
      </c>
      <c r="D1423" s="13" t="s">
        <v>2847</v>
      </c>
      <c r="E1423" s="2">
        <v>28</v>
      </c>
      <c r="F1423" s="2">
        <v>6</v>
      </c>
      <c r="G1423" s="19">
        <v>0.21</v>
      </c>
      <c r="H1423" s="19">
        <v>0.26</v>
      </c>
      <c r="I1423" s="7">
        <v>25</v>
      </c>
      <c r="J1423" s="7">
        <v>4</v>
      </c>
      <c r="K1423" s="16">
        <f>IF(OR(ISBLANK(I1423),ISBLANK(J1423)),"",(J1423/I1423))</f>
        <v>0.16</v>
      </c>
      <c r="L1423" s="17" t="str">
        <f>IF(K1423="","",IF(K1423&gt;=H1423,"Yes","No"))</f>
        <v>No</v>
      </c>
      <c r="M1423" s="18" t="str">
        <f>IF(OR(ISBLANK(I1423),ISBLANK(J1423)),"",IF(L1423="No", "TJ status removed",IF(K1423&gt;0.34, K1423 *1.15, K1423+0.05)))</f>
        <v>TJ status removed</v>
      </c>
      <c r="N1423" s="11">
        <v>14.48</v>
      </c>
      <c r="O1423" s="11">
        <v>368.57</v>
      </c>
      <c r="P1423" s="11">
        <v>20.25</v>
      </c>
      <c r="Q1423" s="11">
        <v>1619.5</v>
      </c>
      <c r="R1423" s="2"/>
    </row>
    <row r="1424" spans="1:18" ht="15.75" customHeight="1">
      <c r="A1424" s="2">
        <v>11356</v>
      </c>
      <c r="B1424" s="27" t="s">
        <v>1197</v>
      </c>
      <c r="C1424" s="12" t="s">
        <v>2848</v>
      </c>
      <c r="D1424" s="13" t="s">
        <v>2849</v>
      </c>
      <c r="E1424" s="2">
        <v>27</v>
      </c>
      <c r="F1424" s="2">
        <v>14</v>
      </c>
      <c r="G1424" s="19">
        <v>0.52</v>
      </c>
      <c r="H1424" s="19">
        <v>0.6</v>
      </c>
      <c r="I1424" s="7">
        <v>19</v>
      </c>
      <c r="J1424" s="7">
        <v>11</v>
      </c>
      <c r="K1424" s="16">
        <f>IF(OR(ISBLANK(I1424),ISBLANK(J1424)),"",(J1424/I1424))</f>
        <v>0.57894736842105265</v>
      </c>
      <c r="L1424" s="17" t="str">
        <f>IF(K1424="","",IF(K1424&gt;=H1424,"Yes","No"))</f>
        <v>No</v>
      </c>
      <c r="M1424" s="18" t="str">
        <f>IF(OR(ISBLANK(I1424),ISBLANK(J1424)),"",IF(L1424="No", "TJ status removed",IF(K1424&gt;0.34, K1424 *1.15, K1424+0.05)))</f>
        <v>TJ status removed</v>
      </c>
      <c r="N1424" s="11">
        <v>6</v>
      </c>
      <c r="O1424" s="11">
        <v>458.75</v>
      </c>
      <c r="P1424" s="11">
        <v>13.91</v>
      </c>
      <c r="Q1424" s="11">
        <v>1876.73</v>
      </c>
      <c r="R1424" s="2"/>
    </row>
    <row r="1425" spans="1:18" ht="15.75" customHeight="1">
      <c r="A1425" s="2">
        <v>284</v>
      </c>
      <c r="B1425" s="27" t="s">
        <v>1197</v>
      </c>
      <c r="C1425" s="12" t="s">
        <v>2850</v>
      </c>
      <c r="D1425" s="13" t="s">
        <v>2851</v>
      </c>
      <c r="E1425" s="2">
        <v>115</v>
      </c>
      <c r="F1425" s="2">
        <v>23</v>
      </c>
      <c r="G1425" s="19">
        <v>0.2</v>
      </c>
      <c r="H1425" s="19">
        <v>0.28999999999999998</v>
      </c>
      <c r="I1425" s="7">
        <v>175</v>
      </c>
      <c r="J1425" s="7">
        <v>18</v>
      </c>
      <c r="K1425" s="16">
        <f>IF(OR(ISBLANK(I1425),ISBLANK(J1425)),"",(J1425/I1425))</f>
        <v>0.10285714285714286</v>
      </c>
      <c r="L1425" s="17" t="str">
        <f>IF(K1425="","",IF(K1425&gt;=H1425,"Yes","No"))</f>
        <v>No</v>
      </c>
      <c r="M1425" s="18" t="str">
        <f>IF(OR(ISBLANK(I1425),ISBLANK(J1425)),"",IF(L1425="No", "TJ status removed",IF(K1425&gt;0.34, K1425 *1.15, K1425+0.05)))</f>
        <v>TJ status removed</v>
      </c>
      <c r="N1425" s="11">
        <v>30.17</v>
      </c>
      <c r="O1425" s="11">
        <v>351.04</v>
      </c>
      <c r="P1425" s="11">
        <v>27.33</v>
      </c>
      <c r="Q1425" s="11">
        <v>1283.67</v>
      </c>
      <c r="R1425" s="2"/>
    </row>
    <row r="1426" spans="1:18" ht="15.75" customHeight="1">
      <c r="A1426" s="2">
        <v>40735</v>
      </c>
      <c r="B1426" s="27" t="s">
        <v>1197</v>
      </c>
      <c r="C1426" s="12" t="s">
        <v>2852</v>
      </c>
      <c r="D1426" s="13" t="s">
        <v>2853</v>
      </c>
      <c r="E1426" s="2">
        <v>39</v>
      </c>
      <c r="F1426" s="2">
        <v>2</v>
      </c>
      <c r="G1426" s="19">
        <v>0.05</v>
      </c>
      <c r="H1426" s="19">
        <v>0.13</v>
      </c>
      <c r="I1426" s="7">
        <v>46</v>
      </c>
      <c r="J1426" s="7">
        <v>1</v>
      </c>
      <c r="K1426" s="16">
        <f>IF(OR(ISBLANK(I1426),ISBLANK(J1426)),"",(J1426/I1426))</f>
        <v>2.1739130434782608E-2</v>
      </c>
      <c r="L1426" s="17" t="str">
        <f>IF(K1426="","",IF(K1426&gt;=H1426,"Yes","No"))</f>
        <v>No</v>
      </c>
      <c r="M1426" s="18" t="str">
        <f>IF(OR(ISBLANK(I1426),ISBLANK(J1426)),"",IF(L1426="No", "TJ status removed",IF(K1426&gt;0.34, K1426 *1.15, K1426+0.05)))</f>
        <v>TJ status removed</v>
      </c>
      <c r="N1426" s="11">
        <v>0</v>
      </c>
      <c r="O1426" s="11">
        <v>129.41999999999999</v>
      </c>
      <c r="P1426" s="11">
        <v>0</v>
      </c>
      <c r="Q1426" s="11">
        <v>1053</v>
      </c>
      <c r="R1426" s="2"/>
    </row>
    <row r="1427" spans="1:18" ht="15.75" customHeight="1">
      <c r="A1427" s="2">
        <v>703</v>
      </c>
      <c r="B1427" s="27" t="s">
        <v>1197</v>
      </c>
      <c r="C1427" s="12" t="s">
        <v>2854</v>
      </c>
      <c r="D1427" s="13" t="s">
        <v>2855</v>
      </c>
      <c r="E1427" s="2">
        <v>45</v>
      </c>
      <c r="F1427" s="2">
        <v>7</v>
      </c>
      <c r="G1427" s="19">
        <v>0.16</v>
      </c>
      <c r="H1427" s="19">
        <v>0.21</v>
      </c>
      <c r="I1427" s="7">
        <v>36</v>
      </c>
      <c r="J1427" s="7">
        <v>5</v>
      </c>
      <c r="K1427" s="16">
        <f>IF(OR(ISBLANK(I1427),ISBLANK(J1427)),"",(J1427/I1427))</f>
        <v>0.1388888888888889</v>
      </c>
      <c r="L1427" s="17" t="str">
        <f>IF(K1427="","",IF(K1427&gt;=H1427,"Yes","No"))</f>
        <v>No</v>
      </c>
      <c r="M1427" s="18" t="str">
        <f>IF(OR(ISBLANK(I1427),ISBLANK(J1427)),"",IF(L1427="No", "TJ status removed",IF(K1427&gt;0.34, K1427 *1.15, K1427+0.05)))</f>
        <v>TJ status removed</v>
      </c>
      <c r="N1427" s="11">
        <v>22.45</v>
      </c>
      <c r="O1427" s="11">
        <v>1018.16</v>
      </c>
      <c r="P1427" s="11">
        <v>25</v>
      </c>
      <c r="Q1427" s="11">
        <v>3337</v>
      </c>
      <c r="R1427" s="2"/>
    </row>
    <row r="1428" spans="1:18" ht="15.75" customHeight="1">
      <c r="A1428" s="2">
        <v>10870</v>
      </c>
      <c r="B1428" s="27" t="s">
        <v>1197</v>
      </c>
      <c r="C1428" s="12" t="s">
        <v>2856</v>
      </c>
      <c r="D1428" s="13" t="s">
        <v>2857</v>
      </c>
      <c r="E1428" s="2">
        <v>61</v>
      </c>
      <c r="F1428" s="2">
        <v>2</v>
      </c>
      <c r="G1428" s="19">
        <v>0.03</v>
      </c>
      <c r="H1428" s="19">
        <v>0.1</v>
      </c>
      <c r="I1428" s="7">
        <v>94</v>
      </c>
      <c r="J1428" s="7">
        <v>0</v>
      </c>
      <c r="K1428" s="16">
        <f>IF(OR(ISBLANK(I1428),ISBLANK(J1428)),"",(J1428/I1428))</f>
        <v>0</v>
      </c>
      <c r="L1428" s="17" t="str">
        <f>IF(K1428="","",IF(K1428&gt;=H1428,"Yes","No"))</f>
        <v>No</v>
      </c>
      <c r="M1428" s="18" t="str">
        <f>IF(OR(ISBLANK(I1428),ISBLANK(J1428)),"",IF(L1428="No", "TJ status removed",IF(K1428&gt;0.34, K1428 *1.15, K1428+0.05)))</f>
        <v>TJ status removed</v>
      </c>
      <c r="N1428" s="11">
        <v>0</v>
      </c>
      <c r="O1428" s="11">
        <v>118.88</v>
      </c>
      <c r="P1428" s="11">
        <v>0</v>
      </c>
      <c r="Q1428" s="11">
        <v>0</v>
      </c>
      <c r="R1428" s="2"/>
    </row>
    <row r="1429" spans="1:18" ht="15.75" customHeight="1">
      <c r="A1429" s="2">
        <v>11200</v>
      </c>
      <c r="B1429" s="27" t="s">
        <v>1197</v>
      </c>
      <c r="C1429" s="12" t="s">
        <v>2858</v>
      </c>
      <c r="D1429" s="13" t="s">
        <v>2859</v>
      </c>
      <c r="E1429" s="2">
        <v>49</v>
      </c>
      <c r="F1429" s="2">
        <v>11</v>
      </c>
      <c r="G1429" s="19">
        <v>0.22</v>
      </c>
      <c r="H1429" s="19">
        <v>0.32</v>
      </c>
      <c r="I1429" s="7">
        <v>77</v>
      </c>
      <c r="J1429" s="7">
        <v>14</v>
      </c>
      <c r="K1429" s="16">
        <f>IF(OR(ISBLANK(I1429),ISBLANK(J1429)),"",(J1429/I1429))</f>
        <v>0.18181818181818182</v>
      </c>
      <c r="L1429" s="17" t="str">
        <f>IF(K1429="","",IF(K1429&gt;=H1429,"Yes","No"))</f>
        <v>No</v>
      </c>
      <c r="M1429" s="18" t="str">
        <f>IF(OR(ISBLANK(I1429),ISBLANK(J1429)),"",IF(L1429="No", "TJ status removed",IF(K1429&gt;0.34, K1429 *1.15, K1429+0.05)))</f>
        <v>TJ status removed</v>
      </c>
      <c r="N1429" s="11">
        <v>48.79</v>
      </c>
      <c r="O1429" s="11">
        <v>1363.59</v>
      </c>
      <c r="P1429" s="11">
        <v>19.07</v>
      </c>
      <c r="Q1429" s="11">
        <v>2353.79</v>
      </c>
      <c r="R1429" s="2"/>
    </row>
    <row r="1430" spans="1:18" ht="15.75" customHeight="1">
      <c r="A1430" s="2">
        <v>40171</v>
      </c>
      <c r="B1430" s="27" t="s">
        <v>1197</v>
      </c>
      <c r="C1430" s="12" t="s">
        <v>2860</v>
      </c>
      <c r="D1430" s="13" t="s">
        <v>2861</v>
      </c>
      <c r="E1430" s="2">
        <v>9</v>
      </c>
      <c r="F1430" s="2">
        <v>2</v>
      </c>
      <c r="G1430" s="19">
        <v>0.22</v>
      </c>
      <c r="H1430" s="19">
        <v>0.27</v>
      </c>
      <c r="I1430" s="7">
        <v>17</v>
      </c>
      <c r="J1430" s="7">
        <v>2</v>
      </c>
      <c r="K1430" s="16">
        <f>IF(OR(ISBLANK(I1430),ISBLANK(J1430)),"",(J1430/I1430))</f>
        <v>0.11764705882352941</v>
      </c>
      <c r="L1430" s="17" t="str">
        <f>IF(K1430="","",IF(K1430&gt;=H1430,"Yes","No"))</f>
        <v>No</v>
      </c>
      <c r="M1430" s="18" t="str">
        <f>IF(OR(ISBLANK(I1430),ISBLANK(J1430)),"",IF(L1430="No", "TJ status removed",IF(K1430&gt;0.34, K1430 *1.15, K1430+0.05)))</f>
        <v>TJ status removed</v>
      </c>
      <c r="N1430" s="11">
        <v>0</v>
      </c>
      <c r="O1430" s="11">
        <v>365.93</v>
      </c>
      <c r="P1430" s="11">
        <v>0</v>
      </c>
      <c r="Q1430" s="11">
        <v>1074</v>
      </c>
      <c r="R1430" s="2"/>
    </row>
    <row r="1431" spans="1:18" ht="15.75" customHeight="1">
      <c r="A1431" s="2">
        <v>43016</v>
      </c>
      <c r="B1431" s="27" t="s">
        <v>1197</v>
      </c>
      <c r="C1431" s="12" t="s">
        <v>2862</v>
      </c>
      <c r="D1431" s="13" t="s">
        <v>2863</v>
      </c>
      <c r="E1431" s="2">
        <v>298</v>
      </c>
      <c r="F1431" s="2">
        <v>93</v>
      </c>
      <c r="G1431" s="19">
        <v>0.31</v>
      </c>
      <c r="H1431" s="19">
        <v>0.36</v>
      </c>
      <c r="I1431" s="7">
        <v>272</v>
      </c>
      <c r="J1431" s="7">
        <v>101</v>
      </c>
      <c r="K1431" s="16">
        <f>IF(OR(ISBLANK(I1431),ISBLANK(J1431)),"",(J1431/I1431))</f>
        <v>0.37132352941176472</v>
      </c>
      <c r="L1431" s="17" t="str">
        <f>IF(K1431="","",IF(K1431&gt;=H1431,"Yes","No"))</f>
        <v>Yes</v>
      </c>
      <c r="M1431" s="18">
        <f>IF(OR(ISBLANK(I1431),ISBLANK(J1431)),"",IF(L1431="No", "TJ status removed",IF(K1431&gt;0.34, K1431 *1.15, K1431+0.05)))</f>
        <v>0.42702205882352939</v>
      </c>
      <c r="N1431" s="11">
        <v>35.57</v>
      </c>
      <c r="O1431" s="11">
        <v>1145.08</v>
      </c>
      <c r="P1431" s="11">
        <v>38.369999999999997</v>
      </c>
      <c r="Q1431" s="11">
        <v>3183.71</v>
      </c>
      <c r="R1431" s="2"/>
    </row>
    <row r="1432" spans="1:18" ht="15.75" customHeight="1">
      <c r="A1432" s="2">
        <v>40515</v>
      </c>
      <c r="B1432" s="27" t="s">
        <v>1197</v>
      </c>
      <c r="C1432" s="12" t="s">
        <v>2864</v>
      </c>
      <c r="D1432" s="13" t="s">
        <v>2865</v>
      </c>
      <c r="E1432" s="2">
        <v>165</v>
      </c>
      <c r="F1432" s="2">
        <v>28</v>
      </c>
      <c r="G1432" s="19">
        <v>0.17</v>
      </c>
      <c r="H1432" s="19">
        <v>0.22</v>
      </c>
      <c r="I1432" s="7">
        <v>107</v>
      </c>
      <c r="J1432" s="7">
        <v>21</v>
      </c>
      <c r="K1432" s="16">
        <f>IF(OR(ISBLANK(I1432),ISBLANK(J1432)),"",(J1432/I1432))</f>
        <v>0.19626168224299065</v>
      </c>
      <c r="L1432" s="17" t="str">
        <f>IF(K1432="","",IF(K1432&gt;=H1432,"Yes","No"))</f>
        <v>No</v>
      </c>
      <c r="M1432" s="18" t="str">
        <f>IF(OR(ISBLANK(I1432),ISBLANK(J1432)),"",IF(L1432="No", "TJ status removed",IF(K1432&gt;0.34, K1432 *1.15, K1432+0.05)))</f>
        <v>TJ status removed</v>
      </c>
      <c r="N1432" s="11">
        <v>7.1</v>
      </c>
      <c r="O1432" s="11">
        <v>721.6</v>
      </c>
      <c r="P1432" s="11">
        <v>13.33</v>
      </c>
      <c r="Q1432" s="11">
        <v>913.62</v>
      </c>
      <c r="R1432" s="2"/>
    </row>
    <row r="1433" spans="1:18" ht="15.75" customHeight="1">
      <c r="A1433" s="2">
        <v>13355</v>
      </c>
      <c r="B1433" s="27" t="s">
        <v>1197</v>
      </c>
      <c r="C1433" s="12" t="s">
        <v>2866</v>
      </c>
      <c r="D1433" s="13" t="s">
        <v>2867</v>
      </c>
      <c r="E1433" s="2">
        <v>317</v>
      </c>
      <c r="F1433" s="2">
        <v>133</v>
      </c>
      <c r="G1433" s="19">
        <v>0.42</v>
      </c>
      <c r="H1433" s="19">
        <v>0.48</v>
      </c>
      <c r="I1433" s="7">
        <v>545</v>
      </c>
      <c r="J1433" s="7">
        <v>223</v>
      </c>
      <c r="K1433" s="16">
        <f>IF(OR(ISBLANK(I1433),ISBLANK(J1433)),"",(J1433/I1433))</f>
        <v>0.40917431192660553</v>
      </c>
      <c r="L1433" s="17" t="str">
        <f>IF(K1433="","",IF(K1433&gt;=H1433,"Yes","No"))</f>
        <v>No</v>
      </c>
      <c r="M1433" s="18" t="str">
        <f>IF(OR(ISBLANK(I1433),ISBLANK(J1433)),"",IF(L1433="No", "TJ status removed",IF(K1433&gt;0.34, K1433 *1.15, K1433+0.05)))</f>
        <v>TJ status removed</v>
      </c>
      <c r="N1433" s="11">
        <v>13.72</v>
      </c>
      <c r="O1433" s="11">
        <v>394.9</v>
      </c>
      <c r="P1433" s="11">
        <v>15.74</v>
      </c>
      <c r="Q1433" s="11">
        <v>1223.1400000000001</v>
      </c>
      <c r="R1433" s="2"/>
    </row>
    <row r="1434" spans="1:18" ht="15.75" customHeight="1">
      <c r="A1434" s="2">
        <v>13204</v>
      </c>
      <c r="B1434" s="27" t="s">
        <v>1197</v>
      </c>
      <c r="C1434" s="12" t="s">
        <v>2868</v>
      </c>
      <c r="D1434" s="13" t="s">
        <v>2869</v>
      </c>
      <c r="E1434" s="2">
        <v>128</v>
      </c>
      <c r="F1434" s="2">
        <v>32</v>
      </c>
      <c r="G1434" s="19">
        <v>0.25</v>
      </c>
      <c r="H1434" s="19">
        <v>0.35</v>
      </c>
      <c r="I1434" s="7">
        <v>148</v>
      </c>
      <c r="J1434" s="7">
        <v>37</v>
      </c>
      <c r="K1434" s="16">
        <f>IF(OR(ISBLANK(I1434),ISBLANK(J1434)),"",(J1434/I1434))</f>
        <v>0.25</v>
      </c>
      <c r="L1434" s="17" t="str">
        <f>IF(K1434="","",IF(K1434&gt;=H1434,"Yes","No"))</f>
        <v>No</v>
      </c>
      <c r="M1434" s="18" t="str">
        <f>IF(OR(ISBLANK(I1434),ISBLANK(J1434)),"",IF(L1434="No", "TJ status removed",IF(K1434&gt;0.34, K1434 *1.15, K1434+0.05)))</f>
        <v>TJ status removed</v>
      </c>
      <c r="N1434" s="11">
        <v>28.62</v>
      </c>
      <c r="O1434" s="11">
        <v>670.12</v>
      </c>
      <c r="P1434" s="11">
        <v>35.14</v>
      </c>
      <c r="Q1434" s="11">
        <v>1499.54</v>
      </c>
      <c r="R1434" s="2"/>
    </row>
    <row r="1435" spans="1:18" ht="15.75" customHeight="1">
      <c r="A1435" s="2">
        <v>42853</v>
      </c>
      <c r="B1435" s="27" t="s">
        <v>1197</v>
      </c>
      <c r="C1435" s="12" t="s">
        <v>2870</v>
      </c>
      <c r="D1435" s="13" t="s">
        <v>2871</v>
      </c>
      <c r="E1435" s="2">
        <v>75</v>
      </c>
      <c r="F1435" s="2">
        <v>16</v>
      </c>
      <c r="G1435" s="19">
        <v>0.21</v>
      </c>
      <c r="H1435" s="19">
        <v>0.28000000000000003</v>
      </c>
      <c r="I1435" s="7">
        <v>94</v>
      </c>
      <c r="J1435" s="7">
        <v>24</v>
      </c>
      <c r="K1435" s="16">
        <f>IF(OR(ISBLANK(I1435),ISBLANK(J1435)),"",(J1435/I1435))</f>
        <v>0.25531914893617019</v>
      </c>
      <c r="L1435" s="17" t="str">
        <f>IF(K1435="","",IF(K1435&gt;=H1435,"Yes","No"))</f>
        <v>No</v>
      </c>
      <c r="M1435" s="18" t="str">
        <f>IF(OR(ISBLANK(I1435),ISBLANK(J1435)),"",IF(L1435="No", "TJ status removed",IF(K1435&gt;0.34, K1435 *1.15, K1435+0.05)))</f>
        <v>TJ status removed</v>
      </c>
      <c r="N1435" s="11">
        <v>22.3</v>
      </c>
      <c r="O1435" s="11">
        <v>404.03</v>
      </c>
      <c r="P1435" s="11">
        <v>22.25</v>
      </c>
      <c r="Q1435" s="11">
        <v>1469.83</v>
      </c>
      <c r="R1435" s="2"/>
    </row>
    <row r="1436" spans="1:18" ht="15.75" customHeight="1">
      <c r="A1436" s="2">
        <v>40899</v>
      </c>
      <c r="B1436" s="27" t="s">
        <v>1197</v>
      </c>
      <c r="C1436" s="12" t="s">
        <v>2872</v>
      </c>
      <c r="D1436" s="13" t="s">
        <v>2873</v>
      </c>
      <c r="E1436" s="2">
        <v>32</v>
      </c>
      <c r="F1436" s="2">
        <v>8</v>
      </c>
      <c r="G1436" s="19">
        <v>0.25</v>
      </c>
      <c r="H1436" s="19">
        <v>0.3</v>
      </c>
      <c r="I1436" s="7">
        <v>31</v>
      </c>
      <c r="J1436" s="7">
        <v>10</v>
      </c>
      <c r="K1436" s="16">
        <f>IF(OR(ISBLANK(I1436),ISBLANK(J1436)),"",(J1436/I1436))</f>
        <v>0.32258064516129031</v>
      </c>
      <c r="L1436" s="17" t="str">
        <f>IF(K1436="","",IF(K1436&gt;=H1436,"Yes","No"))</f>
        <v>Yes</v>
      </c>
      <c r="M1436" s="18">
        <f>IF(OR(ISBLANK(I1436),ISBLANK(J1436)),"",IF(L1436="No", "TJ status removed",IF(K1436&gt;0.34, K1436 *1.15, K1436+0.05)))</f>
        <v>0.3725806451612903</v>
      </c>
      <c r="N1436" s="11">
        <v>10.57</v>
      </c>
      <c r="O1436" s="11">
        <v>422.38</v>
      </c>
      <c r="P1436" s="11">
        <v>15.3</v>
      </c>
      <c r="Q1436" s="11">
        <v>1731.8</v>
      </c>
      <c r="R1436" s="2"/>
    </row>
    <row r="1437" spans="1:18" ht="15.75" customHeight="1">
      <c r="A1437" s="2">
        <v>203</v>
      </c>
      <c r="B1437" s="27" t="s">
        <v>1197</v>
      </c>
      <c r="C1437" s="12" t="s">
        <v>2874</v>
      </c>
      <c r="D1437" s="13" t="s">
        <v>2875</v>
      </c>
      <c r="E1437" s="2">
        <v>40</v>
      </c>
      <c r="F1437" s="2">
        <v>2</v>
      </c>
      <c r="G1437" s="19">
        <v>0.05</v>
      </c>
      <c r="H1437" s="19">
        <v>0.14000000000000001</v>
      </c>
      <c r="I1437" s="7">
        <v>60</v>
      </c>
      <c r="J1437" s="7">
        <v>3</v>
      </c>
      <c r="K1437" s="16">
        <f>IF(OR(ISBLANK(I1437),ISBLANK(J1437)),"",(J1437/I1437))</f>
        <v>0.05</v>
      </c>
      <c r="L1437" s="17" t="str">
        <f>IF(K1437="","",IF(K1437&gt;=H1437,"Yes","No"))</f>
        <v>No</v>
      </c>
      <c r="M1437" s="18" t="str">
        <f>IF(OR(ISBLANK(I1437),ISBLANK(J1437)),"",IF(L1437="No", "TJ status removed",IF(K1437&gt;0.34, K1437 *1.15, K1437+0.05)))</f>
        <v>TJ status removed</v>
      </c>
      <c r="N1437" s="11">
        <v>12.37</v>
      </c>
      <c r="O1437" s="11">
        <v>192.68</v>
      </c>
      <c r="P1437" s="11">
        <v>0</v>
      </c>
      <c r="Q1437" s="11">
        <v>970</v>
      </c>
      <c r="R1437" s="2"/>
    </row>
    <row r="1438" spans="1:18" ht="15.75" customHeight="1">
      <c r="A1438" s="2">
        <v>12083</v>
      </c>
      <c r="B1438" s="27" t="s">
        <v>1197</v>
      </c>
      <c r="C1438" s="12" t="s">
        <v>2876</v>
      </c>
      <c r="D1438" s="13" t="s">
        <v>2877</v>
      </c>
      <c r="E1438" s="2">
        <v>92</v>
      </c>
      <c r="F1438" s="2">
        <v>25</v>
      </c>
      <c r="G1438" s="19">
        <v>0.27</v>
      </c>
      <c r="H1438" s="19">
        <v>0.34</v>
      </c>
      <c r="I1438" s="7">
        <v>63</v>
      </c>
      <c r="J1438" s="7">
        <v>18</v>
      </c>
      <c r="K1438" s="16">
        <f>IF(OR(ISBLANK(I1438),ISBLANK(J1438)),"",(J1438/I1438))</f>
        <v>0.2857142857142857</v>
      </c>
      <c r="L1438" s="17" t="str">
        <f>IF(K1438="","",IF(K1438&gt;=H1438,"Yes","No"))</f>
        <v>No</v>
      </c>
      <c r="M1438" s="18" t="str">
        <f>IF(OR(ISBLANK(I1438),ISBLANK(J1438)),"",IF(L1438="No", "TJ status removed",IF(K1438&gt;0.34, K1438 *1.15, K1438+0.05)))</f>
        <v>TJ status removed</v>
      </c>
      <c r="N1438" s="11">
        <v>24.53</v>
      </c>
      <c r="O1438" s="11">
        <v>429.31</v>
      </c>
      <c r="P1438" s="11">
        <v>29.89</v>
      </c>
      <c r="Q1438" s="11">
        <v>1343.83</v>
      </c>
      <c r="R1438" s="2"/>
    </row>
    <row r="1439" spans="1:18" ht="15.75" customHeight="1">
      <c r="A1439" s="2">
        <v>42405</v>
      </c>
      <c r="B1439" s="27" t="s">
        <v>1197</v>
      </c>
      <c r="C1439" s="12" t="s">
        <v>2878</v>
      </c>
      <c r="D1439" s="13" t="s">
        <v>2879</v>
      </c>
      <c r="E1439" s="2">
        <v>87</v>
      </c>
      <c r="F1439" s="2">
        <v>19</v>
      </c>
      <c r="G1439" s="19">
        <v>0.22</v>
      </c>
      <c r="H1439" s="19">
        <v>0.27</v>
      </c>
      <c r="I1439" s="7">
        <v>85</v>
      </c>
      <c r="J1439" s="7">
        <v>19</v>
      </c>
      <c r="K1439" s="16">
        <f>IF(OR(ISBLANK(I1439),ISBLANK(J1439)),"",(J1439/I1439))</f>
        <v>0.22352941176470589</v>
      </c>
      <c r="L1439" s="17" t="str">
        <f>IF(K1439="","",IF(K1439&gt;=H1439,"Yes","No"))</f>
        <v>No</v>
      </c>
      <c r="M1439" s="18" t="str">
        <f>IF(OR(ISBLANK(I1439),ISBLANK(J1439)),"",IF(L1439="No", "TJ status removed",IF(K1439&gt;0.34, K1439 *1.15, K1439+0.05)))</f>
        <v>TJ status removed</v>
      </c>
      <c r="N1439" s="11">
        <v>15.33</v>
      </c>
      <c r="O1439" s="11">
        <v>634.24</v>
      </c>
      <c r="P1439" s="11">
        <v>16.21</v>
      </c>
      <c r="Q1439" s="11">
        <v>2511.3200000000002</v>
      </c>
      <c r="R1439" s="2"/>
    </row>
    <row r="1440" spans="1:18" ht="15.75" customHeight="1">
      <c r="A1440" s="2">
        <v>42107</v>
      </c>
      <c r="B1440" s="27" t="s">
        <v>1197</v>
      </c>
      <c r="C1440" s="12" t="s">
        <v>2880</v>
      </c>
      <c r="D1440" s="13" t="s">
        <v>2881</v>
      </c>
      <c r="E1440" s="2">
        <v>293</v>
      </c>
      <c r="F1440" s="2">
        <v>40</v>
      </c>
      <c r="G1440" s="19">
        <v>0.14000000000000001</v>
      </c>
      <c r="H1440" s="19">
        <v>0.19</v>
      </c>
      <c r="I1440" s="7">
        <v>316</v>
      </c>
      <c r="J1440" s="7">
        <v>70</v>
      </c>
      <c r="K1440" s="16">
        <f>IF(OR(ISBLANK(I1440),ISBLANK(J1440)),"",(J1440/I1440))</f>
        <v>0.22151898734177214</v>
      </c>
      <c r="L1440" s="17" t="str">
        <f>IF(K1440="","",IF(K1440&gt;=H1440,"Yes","No"))</f>
        <v>Yes</v>
      </c>
      <c r="M1440" s="18">
        <f>IF(OR(ISBLANK(I1440),ISBLANK(J1440)),"",IF(L1440="No", "TJ status removed",IF(K1440&gt;0.34, K1440 *1.15, K1440+0.05)))</f>
        <v>0.27151898734177216</v>
      </c>
      <c r="N1440" s="11">
        <v>17.8</v>
      </c>
      <c r="O1440" s="11">
        <v>607.96</v>
      </c>
      <c r="P1440" s="11">
        <v>10.09</v>
      </c>
      <c r="Q1440" s="11">
        <v>1448.97</v>
      </c>
      <c r="R1440" s="2"/>
    </row>
    <row r="1441" spans="1:18" ht="15.75" customHeight="1">
      <c r="A1441" s="2">
        <v>12583</v>
      </c>
      <c r="B1441" s="27" t="s">
        <v>1197</v>
      </c>
      <c r="C1441" s="12" t="s">
        <v>2882</v>
      </c>
      <c r="D1441" s="13" t="s">
        <v>2883</v>
      </c>
      <c r="E1441" s="2">
        <v>28</v>
      </c>
      <c r="F1441" s="2">
        <v>1</v>
      </c>
      <c r="G1441" s="19">
        <v>0.04</v>
      </c>
      <c r="H1441" s="19">
        <v>0.13</v>
      </c>
      <c r="I1441" s="7">
        <v>31</v>
      </c>
      <c r="J1441" s="7">
        <v>3</v>
      </c>
      <c r="K1441" s="16">
        <f>IF(OR(ISBLANK(I1441),ISBLANK(J1441)),"",(J1441/I1441))</f>
        <v>9.6774193548387094E-2</v>
      </c>
      <c r="L1441" s="17" t="str">
        <f>IF(K1441="","",IF(K1441&gt;=H1441,"Yes","No"))</f>
        <v>No</v>
      </c>
      <c r="M1441" s="18" t="str">
        <f>IF(OR(ISBLANK(I1441),ISBLANK(J1441)),"",IF(L1441="No", "TJ status removed",IF(K1441&gt;0.34, K1441 *1.15, K1441+0.05)))</f>
        <v>TJ status removed</v>
      </c>
      <c r="N1441" s="11">
        <v>20.64</v>
      </c>
      <c r="O1441" s="11">
        <v>953.18</v>
      </c>
      <c r="P1441" s="11">
        <v>21</v>
      </c>
      <c r="Q1441" s="11">
        <v>1786.33</v>
      </c>
      <c r="R1441" s="2"/>
    </row>
    <row r="1442" spans="1:18" ht="15.75" customHeight="1">
      <c r="A1442" s="2">
        <v>40616</v>
      </c>
      <c r="B1442" s="27" t="s">
        <v>1197</v>
      </c>
      <c r="C1442" s="12" t="s">
        <v>2884</v>
      </c>
      <c r="D1442" s="13" t="s">
        <v>2885</v>
      </c>
      <c r="E1442" s="2">
        <v>88</v>
      </c>
      <c r="F1442" s="2">
        <v>17</v>
      </c>
      <c r="G1442" s="19">
        <v>0.19</v>
      </c>
      <c r="H1442" s="19">
        <v>0.28000000000000003</v>
      </c>
      <c r="I1442" s="7">
        <v>115</v>
      </c>
      <c r="J1442" s="7">
        <v>22</v>
      </c>
      <c r="K1442" s="16">
        <f>IF(OR(ISBLANK(I1442),ISBLANK(J1442)),"",(J1442/I1442))</f>
        <v>0.19130434782608696</v>
      </c>
      <c r="L1442" s="17" t="str">
        <f>IF(K1442="","",IF(K1442&gt;=H1442,"Yes","No"))</f>
        <v>No</v>
      </c>
      <c r="M1442" s="18" t="str">
        <f>IF(OR(ISBLANK(I1442),ISBLANK(J1442)),"",IF(L1442="No", "TJ status removed",IF(K1442&gt;0.34, K1442 *1.15, K1442+0.05)))</f>
        <v>TJ status removed</v>
      </c>
      <c r="N1442" s="11">
        <v>25.29</v>
      </c>
      <c r="O1442" s="11">
        <v>292.18</v>
      </c>
      <c r="P1442" s="11">
        <v>30.14</v>
      </c>
      <c r="Q1442" s="11">
        <v>1198.3599999999999</v>
      </c>
      <c r="R1442" s="2"/>
    </row>
    <row r="1443" spans="1:18" ht="15.75" customHeight="1">
      <c r="A1443" s="2">
        <v>43388</v>
      </c>
      <c r="B1443" s="27" t="s">
        <v>1197</v>
      </c>
      <c r="C1443" s="12" t="s">
        <v>2886</v>
      </c>
      <c r="D1443" s="13" t="s">
        <v>2887</v>
      </c>
      <c r="E1443" s="2">
        <v>19</v>
      </c>
      <c r="F1443" s="2">
        <v>8</v>
      </c>
      <c r="G1443" s="19">
        <v>0.42</v>
      </c>
      <c r="H1443" s="19">
        <v>0.48</v>
      </c>
      <c r="I1443" s="7">
        <v>16</v>
      </c>
      <c r="J1443" s="7">
        <v>6</v>
      </c>
      <c r="K1443" s="16">
        <f>IF(OR(ISBLANK(I1443),ISBLANK(J1443)),"",(J1443/I1443))</f>
        <v>0.375</v>
      </c>
      <c r="L1443" s="17" t="str">
        <f>IF(K1443="","",IF(K1443&gt;=H1443,"Yes","No"))</f>
        <v>No</v>
      </c>
      <c r="M1443" s="18" t="str">
        <f>IF(OR(ISBLANK(I1443),ISBLANK(J1443)),"",IF(L1443="No", "TJ status removed",IF(K1443&gt;0.34, K1443 *1.15, K1443+0.05)))</f>
        <v>TJ status removed</v>
      </c>
      <c r="N1443" s="11">
        <v>8</v>
      </c>
      <c r="O1443" s="11">
        <v>353.3</v>
      </c>
      <c r="P1443" s="11">
        <v>0</v>
      </c>
      <c r="Q1443" s="11">
        <v>1418.83</v>
      </c>
      <c r="R1443" s="2"/>
    </row>
    <row r="1444" spans="1:18" ht="15.75" customHeight="1">
      <c r="A1444" s="2">
        <v>764</v>
      </c>
      <c r="B1444" s="27" t="s">
        <v>1197</v>
      </c>
      <c r="C1444" s="12" t="s">
        <v>2888</v>
      </c>
      <c r="D1444" s="13" t="s">
        <v>2889</v>
      </c>
      <c r="E1444" s="2">
        <v>123</v>
      </c>
      <c r="F1444" s="2">
        <v>50</v>
      </c>
      <c r="G1444" s="19">
        <v>0.41</v>
      </c>
      <c r="H1444" s="19">
        <v>0.47</v>
      </c>
      <c r="I1444" s="7">
        <v>137</v>
      </c>
      <c r="J1444" s="7">
        <v>63</v>
      </c>
      <c r="K1444" s="16">
        <f>IF(OR(ISBLANK(I1444),ISBLANK(J1444)),"",(J1444/I1444))</f>
        <v>0.45985401459854014</v>
      </c>
      <c r="L1444" s="17" t="str">
        <f>IF(K1444="","",IF(K1444&gt;=H1444,"Yes","No"))</f>
        <v>No</v>
      </c>
      <c r="M1444" s="18" t="str">
        <f>IF(OR(ISBLANK(I1444),ISBLANK(J1444)),"",IF(L1444="No", "TJ status removed",IF(K1444&gt;0.34, K1444 *1.15, K1444+0.05)))</f>
        <v>TJ status removed</v>
      </c>
      <c r="N1444" s="11">
        <v>47.81</v>
      </c>
      <c r="O1444" s="11">
        <v>1138.76</v>
      </c>
      <c r="P1444" s="11">
        <v>69.33</v>
      </c>
      <c r="Q1444" s="11">
        <v>3053.97</v>
      </c>
      <c r="R1444" s="2"/>
    </row>
    <row r="1445" spans="1:18" ht="15.75" customHeight="1">
      <c r="A1445" s="2">
        <v>42770</v>
      </c>
      <c r="B1445" s="27" t="s">
        <v>1197</v>
      </c>
      <c r="C1445" s="12" t="s">
        <v>2890</v>
      </c>
      <c r="D1445" s="13" t="s">
        <v>2891</v>
      </c>
      <c r="E1445" s="2">
        <v>132</v>
      </c>
      <c r="F1445" s="2">
        <v>35</v>
      </c>
      <c r="G1445" s="19">
        <v>0.27</v>
      </c>
      <c r="H1445" s="19">
        <v>0.33</v>
      </c>
      <c r="I1445" s="7">
        <v>115</v>
      </c>
      <c r="J1445" s="7">
        <v>43</v>
      </c>
      <c r="K1445" s="16">
        <f>IF(OR(ISBLANK(I1445),ISBLANK(J1445)),"",(J1445/I1445))</f>
        <v>0.37391304347826088</v>
      </c>
      <c r="L1445" s="17" t="str">
        <f>IF(K1445="","",IF(K1445&gt;=H1445,"Yes","No"))</f>
        <v>Yes</v>
      </c>
      <c r="M1445" s="18">
        <f>IF(OR(ISBLANK(I1445),ISBLANK(J1445)),"",IF(L1445="No", "TJ status removed",IF(K1445&gt;0.34, K1445 *1.15, K1445+0.05)))</f>
        <v>0.43</v>
      </c>
      <c r="N1445" s="11">
        <v>12.67</v>
      </c>
      <c r="O1445" s="11">
        <v>251.28</v>
      </c>
      <c r="P1445" s="11">
        <v>16.16</v>
      </c>
      <c r="Q1445" s="11">
        <v>1392.77</v>
      </c>
      <c r="R1445" s="2"/>
    </row>
    <row r="1446" spans="1:18" ht="15.75" customHeight="1">
      <c r="A1446" s="2">
        <v>41976</v>
      </c>
      <c r="B1446" s="27" t="s">
        <v>1197</v>
      </c>
      <c r="C1446" s="12" t="s">
        <v>2892</v>
      </c>
      <c r="D1446" s="13" t="s">
        <v>2893</v>
      </c>
      <c r="E1446" s="2">
        <v>76</v>
      </c>
      <c r="F1446" s="2">
        <v>9</v>
      </c>
      <c r="G1446" s="19">
        <v>0.12</v>
      </c>
      <c r="H1446" s="19">
        <v>0.17</v>
      </c>
      <c r="I1446" s="7">
        <v>101</v>
      </c>
      <c r="J1446" s="7">
        <v>14</v>
      </c>
      <c r="K1446" s="16">
        <f>IF(OR(ISBLANK(I1446),ISBLANK(J1446)),"",(J1446/I1446))</f>
        <v>0.13861386138613863</v>
      </c>
      <c r="L1446" s="17" t="str">
        <f>IF(K1446="","",IF(K1446&gt;=H1446,"Yes","No"))</f>
        <v>No</v>
      </c>
      <c r="M1446" s="18" t="str">
        <f>IF(OR(ISBLANK(I1446),ISBLANK(J1446)),"",IF(L1446="No", "TJ status removed",IF(K1446&gt;0.34, K1446 *1.15, K1446+0.05)))</f>
        <v>TJ status removed</v>
      </c>
      <c r="N1446" s="11">
        <v>11.14</v>
      </c>
      <c r="O1446" s="11">
        <v>630.6</v>
      </c>
      <c r="P1446" s="11">
        <v>13.43</v>
      </c>
      <c r="Q1446" s="11">
        <v>1424.07</v>
      </c>
      <c r="R1446" s="2"/>
    </row>
    <row r="1447" spans="1:18" ht="15.75" customHeight="1">
      <c r="A1447" s="2">
        <v>11631</v>
      </c>
      <c r="B1447" s="27" t="s">
        <v>1197</v>
      </c>
      <c r="C1447" s="12" t="s">
        <v>2894</v>
      </c>
      <c r="D1447" s="13" t="s">
        <v>2895</v>
      </c>
      <c r="E1447" s="2">
        <v>243</v>
      </c>
      <c r="F1447" s="2">
        <v>5</v>
      </c>
      <c r="G1447" s="19">
        <v>0.02</v>
      </c>
      <c r="H1447" s="19">
        <v>0.13</v>
      </c>
      <c r="I1447" s="7">
        <v>172</v>
      </c>
      <c r="J1447" s="7">
        <v>10</v>
      </c>
      <c r="K1447" s="16">
        <f>IF(OR(ISBLANK(I1447),ISBLANK(J1447)),"",(J1447/I1447))</f>
        <v>5.8139534883720929E-2</v>
      </c>
      <c r="L1447" s="17" t="str">
        <f>IF(K1447="","",IF(K1447&gt;=H1447,"Yes","No"))</f>
        <v>No</v>
      </c>
      <c r="M1447" s="18" t="str">
        <f>IF(OR(ISBLANK(I1447),ISBLANK(J1447)),"",IF(L1447="No", "TJ status removed",IF(K1447&gt;0.34, K1447 *1.15, K1447+0.05)))</f>
        <v>TJ status removed</v>
      </c>
      <c r="N1447" s="11">
        <v>20.94</v>
      </c>
      <c r="O1447" s="11">
        <v>184.8</v>
      </c>
      <c r="P1447" s="11">
        <v>26.8</v>
      </c>
      <c r="Q1447" s="11">
        <v>986.7</v>
      </c>
      <c r="R1447" s="2"/>
    </row>
    <row r="1448" spans="1:18" ht="15.75" customHeight="1">
      <c r="A1448" s="2">
        <v>12601</v>
      </c>
      <c r="B1448" s="27" t="s">
        <v>1197</v>
      </c>
      <c r="C1448" s="12" t="s">
        <v>2896</v>
      </c>
      <c r="D1448" s="13" t="s">
        <v>2897</v>
      </c>
      <c r="E1448" s="2">
        <v>50</v>
      </c>
      <c r="F1448" s="2">
        <v>6</v>
      </c>
      <c r="G1448" s="19">
        <v>0.12</v>
      </c>
      <c r="H1448" s="19">
        <v>0.17</v>
      </c>
      <c r="I1448" s="7">
        <v>70</v>
      </c>
      <c r="J1448" s="7">
        <v>16</v>
      </c>
      <c r="K1448" s="16">
        <f>IF(OR(ISBLANK(I1448),ISBLANK(J1448)),"",(J1448/I1448))</f>
        <v>0.22857142857142856</v>
      </c>
      <c r="L1448" s="17" t="str">
        <f>IF(K1448="","",IF(K1448&gt;=H1448,"Yes","No"))</f>
        <v>Yes</v>
      </c>
      <c r="M1448" s="18">
        <f>IF(OR(ISBLANK(I1448),ISBLANK(J1448)),"",IF(L1448="No", "TJ status removed",IF(K1448&gt;0.34, K1448 *1.15, K1448+0.05)))</f>
        <v>0.27857142857142858</v>
      </c>
      <c r="N1448" s="11">
        <v>8.43</v>
      </c>
      <c r="O1448" s="11">
        <v>363.26</v>
      </c>
      <c r="P1448" s="11">
        <v>8.75</v>
      </c>
      <c r="Q1448" s="11">
        <v>1257.44</v>
      </c>
      <c r="R1448" s="2"/>
    </row>
    <row r="1449" spans="1:18" ht="15.75" customHeight="1">
      <c r="A1449" s="2">
        <v>41928</v>
      </c>
      <c r="B1449" s="27" t="s">
        <v>1197</v>
      </c>
      <c r="C1449" s="12" t="s">
        <v>2898</v>
      </c>
      <c r="D1449" s="13" t="s">
        <v>2899</v>
      </c>
      <c r="E1449" s="2">
        <v>123</v>
      </c>
      <c r="F1449" s="2">
        <v>8</v>
      </c>
      <c r="G1449" s="19">
        <v>7.0000000000000007E-2</v>
      </c>
      <c r="H1449" s="19">
        <v>0.16</v>
      </c>
      <c r="I1449" s="7">
        <v>137</v>
      </c>
      <c r="J1449" s="7">
        <v>18</v>
      </c>
      <c r="K1449" s="16">
        <f>IF(OR(ISBLANK(I1449),ISBLANK(J1449)),"",(J1449/I1449))</f>
        <v>0.13138686131386862</v>
      </c>
      <c r="L1449" s="17" t="str">
        <f>IF(K1449="","",IF(K1449&gt;=H1449,"Yes","No"))</f>
        <v>No</v>
      </c>
      <c r="M1449" s="18" t="str">
        <f>IF(OR(ISBLANK(I1449),ISBLANK(J1449)),"",IF(L1449="No", "TJ status removed",IF(K1449&gt;0.34, K1449 *1.15, K1449+0.05)))</f>
        <v>TJ status removed</v>
      </c>
      <c r="N1449" s="11">
        <v>11.99</v>
      </c>
      <c r="O1449" s="11">
        <v>266.68</v>
      </c>
      <c r="P1449" s="11">
        <v>8.94</v>
      </c>
      <c r="Q1449" s="11">
        <v>1302.22</v>
      </c>
      <c r="R1449" s="2"/>
    </row>
    <row r="1450" spans="1:18" ht="15.75" customHeight="1">
      <c r="A1450" s="2">
        <v>42822</v>
      </c>
      <c r="B1450" s="27" t="s">
        <v>1197</v>
      </c>
      <c r="C1450" s="12" t="s">
        <v>2900</v>
      </c>
      <c r="D1450" s="13" t="s">
        <v>2901</v>
      </c>
      <c r="E1450" s="2">
        <v>28</v>
      </c>
      <c r="F1450" s="2">
        <v>14</v>
      </c>
      <c r="G1450" s="19">
        <v>0.5</v>
      </c>
      <c r="H1450" s="19">
        <v>0.57999999999999996</v>
      </c>
      <c r="I1450" s="7">
        <v>13</v>
      </c>
      <c r="J1450" s="7">
        <v>8</v>
      </c>
      <c r="K1450" s="16">
        <f>IF(OR(ISBLANK(I1450),ISBLANK(J1450)),"",(J1450/I1450))</f>
        <v>0.61538461538461542</v>
      </c>
      <c r="L1450" s="17" t="str">
        <f>IF(K1450="","",IF(K1450&gt;=H1450,"Yes","No"))</f>
        <v>Yes</v>
      </c>
      <c r="M1450" s="18">
        <f>IF(OR(ISBLANK(I1450),ISBLANK(J1450)),"",IF(L1450="No", "TJ status removed",IF(K1450&gt;0.34, K1450 *1.15, K1450+0.05)))</f>
        <v>0.70769230769230773</v>
      </c>
      <c r="N1450" s="11">
        <v>40.200000000000003</v>
      </c>
      <c r="O1450" s="11">
        <v>708.8</v>
      </c>
      <c r="P1450" s="11">
        <v>13.38</v>
      </c>
      <c r="Q1450" s="11">
        <v>1608.5</v>
      </c>
      <c r="R1450" s="2"/>
    </row>
    <row r="1451" spans="1:18" ht="15.75" customHeight="1">
      <c r="A1451" s="2">
        <v>43674</v>
      </c>
      <c r="B1451" s="27" t="s">
        <v>1197</v>
      </c>
      <c r="C1451" s="12" t="s">
        <v>2902</v>
      </c>
      <c r="D1451" s="13" t="s">
        <v>2903</v>
      </c>
      <c r="E1451" s="2">
        <v>150</v>
      </c>
      <c r="F1451" s="2">
        <v>15</v>
      </c>
      <c r="G1451" s="19">
        <v>0.1</v>
      </c>
      <c r="H1451" s="19">
        <v>0.18</v>
      </c>
      <c r="I1451" s="7">
        <v>126</v>
      </c>
      <c r="J1451" s="7">
        <v>9</v>
      </c>
      <c r="K1451" s="16">
        <f>IF(OR(ISBLANK(I1451),ISBLANK(J1451)),"",(J1451/I1451))</f>
        <v>7.1428571428571425E-2</v>
      </c>
      <c r="L1451" s="17" t="str">
        <f>IF(K1451="","",IF(K1451&gt;=H1451,"Yes","No"))</f>
        <v>No</v>
      </c>
      <c r="M1451" s="18" t="str">
        <f>IF(OR(ISBLANK(I1451),ISBLANK(J1451)),"",IF(L1451="No", "TJ status removed",IF(K1451&gt;0.34, K1451 *1.15, K1451+0.05)))</f>
        <v>TJ status removed</v>
      </c>
      <c r="N1451" s="11">
        <v>6.05</v>
      </c>
      <c r="O1451" s="11">
        <v>207.81</v>
      </c>
      <c r="P1451" s="11">
        <v>0</v>
      </c>
      <c r="Q1451" s="11">
        <v>799.67</v>
      </c>
      <c r="R1451" s="2"/>
    </row>
    <row r="1452" spans="1:18" ht="15.75" customHeight="1">
      <c r="A1452" s="2">
        <v>41557</v>
      </c>
      <c r="B1452" s="27" t="s">
        <v>1197</v>
      </c>
      <c r="C1452" s="12" t="s">
        <v>2904</v>
      </c>
      <c r="D1452" s="13" t="s">
        <v>2905</v>
      </c>
      <c r="E1452" s="2">
        <v>57</v>
      </c>
      <c r="F1452" s="2">
        <v>15</v>
      </c>
      <c r="G1452" s="19">
        <v>0.26</v>
      </c>
      <c r="H1452" s="19">
        <v>0.43</v>
      </c>
      <c r="I1452" s="7">
        <v>52</v>
      </c>
      <c r="J1452" s="7">
        <v>8</v>
      </c>
      <c r="K1452" s="16">
        <f>IF(OR(ISBLANK(I1452),ISBLANK(J1452)),"",(J1452/I1452))</f>
        <v>0.15384615384615385</v>
      </c>
      <c r="L1452" s="17" t="str">
        <f>IF(K1452="","",IF(K1452&gt;=H1452,"Yes","No"))</f>
        <v>No</v>
      </c>
      <c r="M1452" s="18" t="str">
        <f>IF(OR(ISBLANK(I1452),ISBLANK(J1452)),"",IF(L1452="No", "TJ status removed",IF(K1452&gt;0.34, K1452 *1.15, K1452+0.05)))</f>
        <v>TJ status removed</v>
      </c>
      <c r="N1452" s="11">
        <v>6.93</v>
      </c>
      <c r="O1452" s="11">
        <v>443.05</v>
      </c>
      <c r="P1452" s="11">
        <v>14.5</v>
      </c>
      <c r="Q1452" s="11">
        <v>1361.5</v>
      </c>
      <c r="R1452" s="2"/>
    </row>
    <row r="1453" spans="1:18" ht="15.75" customHeight="1">
      <c r="A1453" s="2">
        <v>251</v>
      </c>
      <c r="B1453" s="27" t="s">
        <v>1197</v>
      </c>
      <c r="C1453" s="12" t="s">
        <v>2906</v>
      </c>
      <c r="D1453" s="13" t="s">
        <v>2907</v>
      </c>
      <c r="E1453" s="2">
        <v>96</v>
      </c>
      <c r="F1453" s="2">
        <v>9</v>
      </c>
      <c r="G1453" s="19">
        <v>0.09</v>
      </c>
      <c r="H1453" s="19">
        <v>0.16</v>
      </c>
      <c r="I1453" s="7">
        <v>124</v>
      </c>
      <c r="J1453" s="7">
        <v>9</v>
      </c>
      <c r="K1453" s="16">
        <f>IF(OR(ISBLANK(I1453),ISBLANK(J1453)),"",(J1453/I1453))</f>
        <v>7.2580645161290328E-2</v>
      </c>
      <c r="L1453" s="17" t="str">
        <f>IF(K1453="","",IF(K1453&gt;=H1453,"Yes","No"))</f>
        <v>No</v>
      </c>
      <c r="M1453" s="18" t="str">
        <f>IF(OR(ISBLANK(I1453),ISBLANK(J1453)),"",IF(L1453="No", "TJ status removed",IF(K1453&gt;0.34, K1453 *1.15, K1453+0.05)))</f>
        <v>TJ status removed</v>
      </c>
      <c r="N1453" s="11">
        <v>15.37</v>
      </c>
      <c r="O1453" s="11">
        <v>956.38</v>
      </c>
      <c r="P1453" s="11">
        <v>63.11</v>
      </c>
      <c r="Q1453" s="11">
        <v>1746.11</v>
      </c>
      <c r="R1453" s="2"/>
    </row>
    <row r="1454" spans="1:18" ht="15.75" customHeight="1">
      <c r="A1454" s="2">
        <v>12111</v>
      </c>
      <c r="B1454" s="27" t="s">
        <v>1197</v>
      </c>
      <c r="C1454" s="12" t="s">
        <v>2908</v>
      </c>
      <c r="D1454" s="13" t="s">
        <v>2909</v>
      </c>
      <c r="E1454" s="2">
        <v>51</v>
      </c>
      <c r="F1454" s="2">
        <v>14</v>
      </c>
      <c r="G1454" s="19">
        <v>0.27</v>
      </c>
      <c r="H1454" s="19">
        <v>0.37</v>
      </c>
      <c r="I1454" s="7">
        <v>51</v>
      </c>
      <c r="J1454" s="7">
        <v>22</v>
      </c>
      <c r="K1454" s="16">
        <f>IF(OR(ISBLANK(I1454),ISBLANK(J1454)),"",(J1454/I1454))</f>
        <v>0.43137254901960786</v>
      </c>
      <c r="L1454" s="17" t="str">
        <f>IF(K1454="","",IF(K1454&gt;=H1454,"Yes","No"))</f>
        <v>Yes</v>
      </c>
      <c r="M1454" s="18">
        <f>IF(OR(ISBLANK(I1454),ISBLANK(J1454)),"",IF(L1454="No", "TJ status removed",IF(K1454&gt;0.34, K1454 *1.15, K1454+0.05)))</f>
        <v>0.49607843137254903</v>
      </c>
      <c r="N1454" s="11">
        <v>19.48</v>
      </c>
      <c r="O1454" s="11">
        <v>260.93</v>
      </c>
      <c r="P1454" s="11">
        <v>36.909999999999997</v>
      </c>
      <c r="Q1454" s="11">
        <v>1390.32</v>
      </c>
      <c r="R1454" s="2"/>
    </row>
    <row r="1455" spans="1:18" ht="15.75" customHeight="1">
      <c r="A1455" s="2">
        <v>11133</v>
      </c>
      <c r="B1455" s="27" t="s">
        <v>1197</v>
      </c>
      <c r="C1455" s="12" t="s">
        <v>2910</v>
      </c>
      <c r="D1455" s="13" t="s">
        <v>2911</v>
      </c>
      <c r="E1455" s="2">
        <v>86</v>
      </c>
      <c r="F1455" s="2">
        <v>14</v>
      </c>
      <c r="G1455" s="19">
        <v>0.16</v>
      </c>
      <c r="H1455" s="19">
        <v>0.27</v>
      </c>
      <c r="I1455" s="7">
        <v>45</v>
      </c>
      <c r="J1455" s="7">
        <v>12</v>
      </c>
      <c r="K1455" s="16">
        <f>IF(OR(ISBLANK(I1455),ISBLANK(J1455)),"",(J1455/I1455))</f>
        <v>0.26666666666666666</v>
      </c>
      <c r="L1455" s="17" t="str">
        <f>IF(K1455="","",IF(K1455&gt;=H1455,"Yes","No"))</f>
        <v>No</v>
      </c>
      <c r="M1455" s="18" t="str">
        <f>IF(OR(ISBLANK(I1455),ISBLANK(J1455)),"",IF(L1455="No", "TJ status removed",IF(K1455&gt;0.34, K1455 *1.15, K1455+0.05)))</f>
        <v>TJ status removed</v>
      </c>
      <c r="N1455" s="11">
        <v>18.73</v>
      </c>
      <c r="O1455" s="11">
        <v>299.67</v>
      </c>
      <c r="P1455" s="11">
        <v>29.75</v>
      </c>
      <c r="Q1455" s="11">
        <v>1537.75</v>
      </c>
      <c r="R1455" s="2"/>
    </row>
    <row r="1456" spans="1:18" ht="15.75" customHeight="1">
      <c r="A1456" s="2">
        <v>10311</v>
      </c>
      <c r="B1456" s="27" t="s">
        <v>1197</v>
      </c>
      <c r="C1456" s="12" t="s">
        <v>2912</v>
      </c>
      <c r="D1456" s="13" t="s">
        <v>2913</v>
      </c>
      <c r="E1456" s="2">
        <v>200</v>
      </c>
      <c r="F1456" s="2">
        <v>19</v>
      </c>
      <c r="G1456" s="19">
        <v>0.1</v>
      </c>
      <c r="H1456" s="19">
        <v>0.15</v>
      </c>
      <c r="I1456" s="7">
        <v>163</v>
      </c>
      <c r="J1456" s="7">
        <v>7</v>
      </c>
      <c r="K1456" s="16">
        <f>IF(OR(ISBLANK(I1456),ISBLANK(J1456)),"",(J1456/I1456))</f>
        <v>4.2944785276073622E-2</v>
      </c>
      <c r="L1456" s="17" t="str">
        <f>IF(K1456="","",IF(K1456&gt;=H1456,"Yes","No"))</f>
        <v>No</v>
      </c>
      <c r="M1456" s="18" t="str">
        <f>IF(OR(ISBLANK(I1456),ISBLANK(J1456)),"",IF(L1456="No", "TJ status removed",IF(K1456&gt;0.34, K1456 *1.15, K1456+0.05)))</f>
        <v>TJ status removed</v>
      </c>
      <c r="N1456" s="11">
        <v>24.37</v>
      </c>
      <c r="O1456" s="11">
        <v>194.81</v>
      </c>
      <c r="P1456" s="11">
        <v>30</v>
      </c>
      <c r="Q1456" s="11">
        <v>1298.1400000000001</v>
      </c>
      <c r="R1456" s="2"/>
    </row>
    <row r="1457" spans="1:18" ht="15.75" customHeight="1">
      <c r="A1457" s="2">
        <v>10142</v>
      </c>
      <c r="B1457" s="27" t="s">
        <v>1197</v>
      </c>
      <c r="C1457" s="12" t="s">
        <v>2914</v>
      </c>
      <c r="D1457" s="13" t="s">
        <v>2915</v>
      </c>
      <c r="E1457" s="2">
        <v>26</v>
      </c>
      <c r="F1457" s="2">
        <v>6</v>
      </c>
      <c r="G1457" s="19">
        <v>0.23</v>
      </c>
      <c r="H1457" s="19">
        <v>0.28000000000000003</v>
      </c>
      <c r="I1457" s="7">
        <v>28</v>
      </c>
      <c r="J1457" s="7">
        <v>8</v>
      </c>
      <c r="K1457" s="16">
        <f>IF(OR(ISBLANK(I1457),ISBLANK(J1457)),"",(J1457/I1457))</f>
        <v>0.2857142857142857</v>
      </c>
      <c r="L1457" s="17" t="str">
        <f>IF(K1457="","",IF(K1457&gt;=H1457,"Yes","No"))</f>
        <v>Yes</v>
      </c>
      <c r="M1457" s="18">
        <f>IF(OR(ISBLANK(I1457),ISBLANK(J1457)),"",IF(L1457="No", "TJ status removed",IF(K1457&gt;0.34, K1457 *1.15, K1457+0.05)))</f>
        <v>0.33571428571428569</v>
      </c>
      <c r="N1457" s="11">
        <v>6.35</v>
      </c>
      <c r="O1457" s="11">
        <v>364.65</v>
      </c>
      <c r="P1457" s="11">
        <v>5.5</v>
      </c>
      <c r="Q1457" s="11">
        <v>1600.75</v>
      </c>
      <c r="R1457" s="2"/>
    </row>
    <row r="1458" spans="1:18" ht="15.75" customHeight="1">
      <c r="A1458" s="2">
        <v>10616</v>
      </c>
      <c r="B1458" s="27" t="s">
        <v>1197</v>
      </c>
      <c r="C1458" s="12" t="s">
        <v>2916</v>
      </c>
      <c r="D1458" s="13" t="s">
        <v>2917</v>
      </c>
      <c r="E1458" s="2">
        <v>54</v>
      </c>
      <c r="F1458" s="2">
        <v>17</v>
      </c>
      <c r="G1458" s="19">
        <v>0.31</v>
      </c>
      <c r="H1458" s="19">
        <v>0.76</v>
      </c>
      <c r="I1458" s="7">
        <v>40</v>
      </c>
      <c r="J1458" s="7">
        <v>14</v>
      </c>
      <c r="K1458" s="16">
        <f>IF(OR(ISBLANK(I1458),ISBLANK(J1458)),"",(J1458/I1458))</f>
        <v>0.35</v>
      </c>
      <c r="L1458" s="17" t="str">
        <f>IF(K1458="","",IF(K1458&gt;=H1458,"Yes","No"))</f>
        <v>No</v>
      </c>
      <c r="M1458" s="18" t="str">
        <f>IF(OR(ISBLANK(I1458),ISBLANK(J1458)),"",IF(L1458="No", "TJ status removed",IF(K1458&gt;0.34, K1458 *1.15, K1458+0.05)))</f>
        <v>TJ status removed</v>
      </c>
      <c r="N1458" s="11">
        <v>12.27</v>
      </c>
      <c r="O1458" s="11">
        <v>800.69</v>
      </c>
      <c r="P1458" s="11">
        <v>6.5</v>
      </c>
      <c r="Q1458" s="11">
        <v>10213.36</v>
      </c>
      <c r="R1458" s="2"/>
    </row>
    <row r="1459" spans="1:18" ht="15.75" customHeight="1">
      <c r="A1459" s="2">
        <v>12273</v>
      </c>
      <c r="B1459" s="27" t="s">
        <v>1197</v>
      </c>
      <c r="C1459" s="12" t="s">
        <v>2918</v>
      </c>
      <c r="D1459" s="13" t="s">
        <v>2919</v>
      </c>
      <c r="E1459" s="2">
        <v>88</v>
      </c>
      <c r="F1459" s="2">
        <v>0</v>
      </c>
      <c r="G1459" s="19">
        <v>0</v>
      </c>
      <c r="H1459" s="19">
        <v>0.1</v>
      </c>
      <c r="I1459" s="7">
        <v>89</v>
      </c>
      <c r="J1459" s="7">
        <v>1</v>
      </c>
      <c r="K1459" s="16">
        <f>IF(OR(ISBLANK(I1459),ISBLANK(J1459)),"",(J1459/I1459))</f>
        <v>1.1235955056179775E-2</v>
      </c>
      <c r="L1459" s="17" t="str">
        <f>IF(K1459="","",IF(K1459&gt;=H1459,"Yes","No"))</f>
        <v>No</v>
      </c>
      <c r="M1459" s="18" t="str">
        <f>IF(OR(ISBLANK(I1459),ISBLANK(J1459)),"",IF(L1459="No", "TJ status removed",IF(K1459&gt;0.34, K1459 *1.15, K1459+0.05)))</f>
        <v>TJ status removed</v>
      </c>
      <c r="N1459" s="11">
        <v>11</v>
      </c>
      <c r="O1459" s="11">
        <v>147.18</v>
      </c>
      <c r="P1459" s="11">
        <v>0</v>
      </c>
      <c r="Q1459" s="11">
        <v>1019</v>
      </c>
      <c r="R1459" s="2"/>
    </row>
    <row r="1460" spans="1:18" ht="15.75" customHeight="1">
      <c r="A1460" s="2">
        <v>12140</v>
      </c>
      <c r="B1460" s="27" t="s">
        <v>1197</v>
      </c>
      <c r="C1460" s="12" t="s">
        <v>2920</v>
      </c>
      <c r="D1460" s="13" t="s">
        <v>2921</v>
      </c>
      <c r="E1460" s="2">
        <v>37</v>
      </c>
      <c r="F1460" s="2">
        <v>5</v>
      </c>
      <c r="G1460" s="19">
        <v>0.14000000000000001</v>
      </c>
      <c r="H1460" s="19">
        <v>0.19</v>
      </c>
      <c r="I1460" s="7">
        <v>43</v>
      </c>
      <c r="J1460" s="7">
        <v>4</v>
      </c>
      <c r="K1460" s="16">
        <f>IF(OR(ISBLANK(I1460),ISBLANK(J1460)),"",(J1460/I1460))</f>
        <v>9.3023255813953487E-2</v>
      </c>
      <c r="L1460" s="17" t="str">
        <f>IF(K1460="","",IF(K1460&gt;=H1460,"Yes","No"))</f>
        <v>No</v>
      </c>
      <c r="M1460" s="18" t="str">
        <f>IF(OR(ISBLANK(I1460),ISBLANK(J1460)),"",IF(L1460="No", "TJ status removed",IF(K1460&gt;0.34, K1460 *1.15, K1460+0.05)))</f>
        <v>TJ status removed</v>
      </c>
      <c r="N1460" s="11">
        <v>7.72</v>
      </c>
      <c r="O1460" s="11">
        <v>286.54000000000002</v>
      </c>
      <c r="P1460" s="11">
        <v>29.5</v>
      </c>
      <c r="Q1460" s="11">
        <v>1983.25</v>
      </c>
      <c r="R1460" s="2"/>
    </row>
    <row r="1461" spans="1:18" ht="15.75" customHeight="1">
      <c r="A1461" s="2">
        <v>13273</v>
      </c>
      <c r="B1461" s="27" t="s">
        <v>1197</v>
      </c>
      <c r="C1461" s="12" t="s">
        <v>2922</v>
      </c>
      <c r="D1461" s="13" t="s">
        <v>2923</v>
      </c>
      <c r="E1461" s="2">
        <v>68</v>
      </c>
      <c r="F1461" s="2">
        <v>19</v>
      </c>
      <c r="G1461" s="19">
        <v>0.28000000000000003</v>
      </c>
      <c r="H1461" s="19">
        <v>0.33</v>
      </c>
      <c r="I1461" s="7">
        <v>59</v>
      </c>
      <c r="J1461" s="7">
        <v>22</v>
      </c>
      <c r="K1461" s="16">
        <f>IF(OR(ISBLANK(I1461),ISBLANK(J1461)),"",(J1461/I1461))</f>
        <v>0.3728813559322034</v>
      </c>
      <c r="L1461" s="17" t="str">
        <f>IF(K1461="","",IF(K1461&gt;=H1461,"Yes","No"))</f>
        <v>Yes</v>
      </c>
      <c r="M1461" s="18">
        <f>IF(OR(ISBLANK(I1461),ISBLANK(J1461)),"",IF(L1461="No", "TJ status removed",IF(K1461&gt;0.34, K1461 *1.15, K1461+0.05)))</f>
        <v>0.42881355932203385</v>
      </c>
      <c r="N1461" s="11">
        <v>21.78</v>
      </c>
      <c r="O1461" s="11">
        <v>518.57000000000005</v>
      </c>
      <c r="P1461" s="11">
        <v>33.409999999999997</v>
      </c>
      <c r="Q1461" s="11">
        <v>2038.32</v>
      </c>
      <c r="R1461" s="2"/>
    </row>
    <row r="1462" spans="1:18" ht="15.75" customHeight="1">
      <c r="A1462" s="2">
        <v>10864</v>
      </c>
      <c r="B1462" s="27" t="s">
        <v>1197</v>
      </c>
      <c r="C1462" s="12" t="s">
        <v>2924</v>
      </c>
      <c r="D1462" s="13" t="s">
        <v>2925</v>
      </c>
      <c r="E1462" s="2">
        <v>33</v>
      </c>
      <c r="F1462" s="2">
        <v>1</v>
      </c>
      <c r="G1462" s="19">
        <v>0.03</v>
      </c>
      <c r="H1462" s="19">
        <v>0.26</v>
      </c>
      <c r="I1462" s="7">
        <v>45</v>
      </c>
      <c r="J1462" s="7">
        <v>10</v>
      </c>
      <c r="K1462" s="16">
        <f>IF(OR(ISBLANK(I1462),ISBLANK(J1462)),"",(J1462/I1462))</f>
        <v>0.22222222222222221</v>
      </c>
      <c r="L1462" s="17" t="str">
        <f>IF(K1462="","",IF(K1462&gt;=H1462,"Yes","No"))</f>
        <v>No</v>
      </c>
      <c r="M1462" s="18" t="str">
        <f>IF(OR(ISBLANK(I1462),ISBLANK(J1462)),"",IF(L1462="No", "TJ status removed",IF(K1462&gt;0.34, K1462 *1.15, K1462+0.05)))</f>
        <v>TJ status removed</v>
      </c>
      <c r="N1462" s="11">
        <v>39.74</v>
      </c>
      <c r="O1462" s="11">
        <v>1223.77</v>
      </c>
      <c r="P1462" s="11">
        <v>12</v>
      </c>
      <c r="Q1462" s="11">
        <v>1493.6</v>
      </c>
      <c r="R1462" s="2"/>
    </row>
    <row r="1463" spans="1:18" ht="15.75" customHeight="1">
      <c r="A1463" s="2">
        <v>12274</v>
      </c>
      <c r="B1463" s="27" t="s">
        <v>1197</v>
      </c>
      <c r="C1463" s="12" t="s">
        <v>2926</v>
      </c>
      <c r="D1463" s="13" t="s">
        <v>2927</v>
      </c>
      <c r="E1463" s="2">
        <v>33</v>
      </c>
      <c r="F1463" s="2">
        <v>4</v>
      </c>
      <c r="G1463" s="19">
        <v>0.12</v>
      </c>
      <c r="H1463" s="19">
        <v>0.27</v>
      </c>
      <c r="I1463" s="7">
        <v>46</v>
      </c>
      <c r="J1463" s="7">
        <v>13</v>
      </c>
      <c r="K1463" s="16">
        <f>IF(OR(ISBLANK(I1463),ISBLANK(J1463)),"",(J1463/I1463))</f>
        <v>0.28260869565217389</v>
      </c>
      <c r="L1463" s="17" t="str">
        <f>IF(K1463="","",IF(K1463&gt;=H1463,"Yes","No"))</f>
        <v>Yes</v>
      </c>
      <c r="M1463" s="18">
        <f>IF(OR(ISBLANK(I1463),ISBLANK(J1463)),"",IF(L1463="No", "TJ status removed",IF(K1463&gt;0.34, K1463 *1.15, K1463+0.05)))</f>
        <v>0.33260869565217388</v>
      </c>
      <c r="N1463" s="11">
        <v>26.76</v>
      </c>
      <c r="O1463" s="11">
        <v>1393.82</v>
      </c>
      <c r="P1463" s="11">
        <v>5</v>
      </c>
      <c r="Q1463" s="11">
        <v>2152.15</v>
      </c>
      <c r="R1463" s="2"/>
    </row>
    <row r="1464" spans="1:18" ht="15.75" customHeight="1">
      <c r="A1464" s="2">
        <v>11051</v>
      </c>
      <c r="B1464" s="27" t="s">
        <v>1197</v>
      </c>
      <c r="C1464" s="12" t="s">
        <v>2928</v>
      </c>
      <c r="D1464" s="13" t="s">
        <v>2929</v>
      </c>
      <c r="E1464" s="14">
        <v>18</v>
      </c>
      <c r="F1464" s="14">
        <v>11</v>
      </c>
      <c r="G1464" s="15">
        <v>0.61</v>
      </c>
      <c r="H1464" s="15">
        <v>0.7</v>
      </c>
      <c r="I1464" s="7">
        <v>26</v>
      </c>
      <c r="J1464" s="7">
        <v>14</v>
      </c>
      <c r="K1464" s="16">
        <f>IF(OR(ISBLANK(I1464),ISBLANK(J1464)),"",(J1464/I1464))</f>
        <v>0.53846153846153844</v>
      </c>
      <c r="L1464" s="17" t="str">
        <f>IF(K1464="","",IF(K1464&gt;=H1464,"Yes","No"))</f>
        <v>No</v>
      </c>
      <c r="M1464" s="18" t="str">
        <f>IF(OR(ISBLANK(I1464),ISBLANK(J1464)),"",IF(L1464="No", "TJ status removed",IF(K1464&gt;0.34, K1464 *1.15, K1464+0.05)))</f>
        <v>TJ status removed</v>
      </c>
      <c r="N1464" s="11">
        <v>3.08</v>
      </c>
      <c r="O1464" s="11">
        <v>726.67</v>
      </c>
      <c r="P1464" s="11">
        <v>18.93</v>
      </c>
      <c r="Q1464" s="11">
        <v>1997.21</v>
      </c>
      <c r="R1464" s="2"/>
    </row>
    <row r="1465" spans="1:18" ht="15.75" customHeight="1">
      <c r="A1465" s="2">
        <v>40863</v>
      </c>
      <c r="B1465" s="27" t="s">
        <v>1197</v>
      </c>
      <c r="C1465" s="12" t="s">
        <v>2930</v>
      </c>
      <c r="D1465" s="13" t="s">
        <v>2931</v>
      </c>
      <c r="E1465" s="2">
        <v>28</v>
      </c>
      <c r="F1465" s="2">
        <v>9</v>
      </c>
      <c r="G1465" s="19">
        <v>0.32</v>
      </c>
      <c r="H1465" s="19">
        <v>0.37</v>
      </c>
      <c r="I1465" s="7">
        <v>28</v>
      </c>
      <c r="J1465" s="7">
        <v>14</v>
      </c>
      <c r="K1465" s="16">
        <f>IF(OR(ISBLANK(I1465),ISBLANK(J1465)),"",(J1465/I1465))</f>
        <v>0.5</v>
      </c>
      <c r="L1465" s="17" t="str">
        <f>IF(K1465="","",IF(K1465&gt;=H1465,"Yes","No"))</f>
        <v>Yes</v>
      </c>
      <c r="M1465" s="18">
        <f>IF(OR(ISBLANK(I1465),ISBLANK(J1465)),"",IF(L1465="No", "TJ status removed",IF(K1465&gt;0.34, K1465 *1.15, K1465+0.05)))</f>
        <v>0.57499999999999996</v>
      </c>
      <c r="N1465" s="11">
        <v>5.57</v>
      </c>
      <c r="O1465" s="11">
        <v>416.21</v>
      </c>
      <c r="P1465" s="11">
        <v>18.14</v>
      </c>
      <c r="Q1465" s="11">
        <v>1510.71</v>
      </c>
      <c r="R1465" s="2"/>
    </row>
    <row r="1466" spans="1:18" ht="15.75" customHeight="1">
      <c r="A1466" s="2">
        <v>10924</v>
      </c>
      <c r="B1466" s="27" t="s">
        <v>1197</v>
      </c>
      <c r="C1466" s="12" t="s">
        <v>2932</v>
      </c>
      <c r="D1466" s="13" t="s">
        <v>2933</v>
      </c>
      <c r="E1466" s="2">
        <v>43</v>
      </c>
      <c r="F1466" s="2">
        <v>8</v>
      </c>
      <c r="G1466" s="19">
        <v>0.19</v>
      </c>
      <c r="H1466" s="19">
        <v>0.38</v>
      </c>
      <c r="I1466" s="7">
        <v>45</v>
      </c>
      <c r="J1466" s="7">
        <v>6</v>
      </c>
      <c r="K1466" s="16">
        <f>IF(OR(ISBLANK(I1466),ISBLANK(J1466)),"",(J1466/I1466))</f>
        <v>0.13333333333333333</v>
      </c>
      <c r="L1466" s="17" t="str">
        <f>IF(K1466="","",IF(K1466&gt;=H1466,"Yes","No"))</f>
        <v>No</v>
      </c>
      <c r="M1466" s="18" t="str">
        <f>IF(OR(ISBLANK(I1466),ISBLANK(J1466)),"",IF(L1466="No", "TJ status removed",IF(K1466&gt;0.34, K1466 *1.15, K1466+0.05)))</f>
        <v>TJ status removed</v>
      </c>
      <c r="N1466" s="11">
        <v>8.36</v>
      </c>
      <c r="O1466" s="11">
        <v>305.49</v>
      </c>
      <c r="P1466" s="11">
        <v>7.33</v>
      </c>
      <c r="Q1466" s="11">
        <v>1239.5</v>
      </c>
      <c r="R1466" s="2"/>
    </row>
    <row r="1467" spans="1:18" ht="15.75" customHeight="1">
      <c r="A1467" s="2">
        <v>11227</v>
      </c>
      <c r="B1467" s="27" t="s">
        <v>1197</v>
      </c>
      <c r="C1467" s="12" t="s">
        <v>2934</v>
      </c>
      <c r="D1467" s="13" t="s">
        <v>2935</v>
      </c>
      <c r="E1467" s="2">
        <v>180</v>
      </c>
      <c r="F1467" s="2">
        <v>4</v>
      </c>
      <c r="G1467" s="19">
        <v>0.02</v>
      </c>
      <c r="H1467" s="19">
        <v>0.1</v>
      </c>
      <c r="I1467" s="7">
        <v>127</v>
      </c>
      <c r="J1467" s="7">
        <v>1</v>
      </c>
      <c r="K1467" s="16">
        <f>IF(OR(ISBLANK(I1467),ISBLANK(J1467)),"",(J1467/I1467))</f>
        <v>7.874015748031496E-3</v>
      </c>
      <c r="L1467" s="17" t="str">
        <f>IF(K1467="","",IF(K1467&gt;=H1467,"Yes","No"))</f>
        <v>No</v>
      </c>
      <c r="M1467" s="18" t="str">
        <f>IF(OR(ISBLANK(I1467),ISBLANK(J1467)),"",IF(L1467="No", "TJ status removed",IF(K1467&gt;0.34, K1467 *1.15, K1467+0.05)))</f>
        <v>TJ status removed</v>
      </c>
      <c r="N1467" s="11">
        <v>16.96</v>
      </c>
      <c r="O1467" s="11">
        <v>240.55</v>
      </c>
      <c r="P1467" s="11">
        <v>25</v>
      </c>
      <c r="Q1467" s="11">
        <v>1677</v>
      </c>
      <c r="R1467" s="2"/>
    </row>
    <row r="1468" spans="1:18" ht="15.75" customHeight="1">
      <c r="A1468" s="2">
        <v>500</v>
      </c>
      <c r="B1468" s="27" t="s">
        <v>1197</v>
      </c>
      <c r="C1468" s="12" t="s">
        <v>2936</v>
      </c>
      <c r="D1468" s="13" t="s">
        <v>2937</v>
      </c>
      <c r="E1468" s="2">
        <v>50</v>
      </c>
      <c r="F1468" s="2">
        <v>3</v>
      </c>
      <c r="G1468" s="19">
        <v>0.06</v>
      </c>
      <c r="H1468" s="19">
        <v>0.14000000000000001</v>
      </c>
      <c r="I1468" s="7">
        <v>50</v>
      </c>
      <c r="J1468" s="7">
        <v>2</v>
      </c>
      <c r="K1468" s="16">
        <f>IF(OR(ISBLANK(I1468),ISBLANK(J1468)),"",(J1468/I1468))</f>
        <v>0.04</v>
      </c>
      <c r="L1468" s="17" t="str">
        <f>IF(K1468="","",IF(K1468&gt;=H1468,"Yes","No"))</f>
        <v>No</v>
      </c>
      <c r="M1468" s="18" t="str">
        <f>IF(OR(ISBLANK(I1468),ISBLANK(J1468)),"",IF(L1468="No", "TJ status removed",IF(K1468&gt;0.34, K1468 *1.15, K1468+0.05)))</f>
        <v>TJ status removed</v>
      </c>
      <c r="N1468" s="11">
        <v>0</v>
      </c>
      <c r="O1468" s="11">
        <v>154.65</v>
      </c>
      <c r="P1468" s="11">
        <v>0</v>
      </c>
      <c r="Q1468" s="11">
        <v>1928</v>
      </c>
      <c r="R1468" s="2"/>
    </row>
    <row r="1469" spans="1:18" ht="15.75" customHeight="1">
      <c r="A1469" s="2">
        <v>40948</v>
      </c>
      <c r="B1469" s="27" t="s">
        <v>1197</v>
      </c>
      <c r="C1469" s="12" t="s">
        <v>2938</v>
      </c>
      <c r="D1469" s="13" t="s">
        <v>2939</v>
      </c>
      <c r="E1469" s="2">
        <v>23</v>
      </c>
      <c r="F1469" s="2">
        <v>6</v>
      </c>
      <c r="G1469" s="19">
        <v>0.26</v>
      </c>
      <c r="H1469" s="19">
        <v>0.31</v>
      </c>
      <c r="I1469" s="7">
        <v>21</v>
      </c>
      <c r="J1469" s="7">
        <v>5</v>
      </c>
      <c r="K1469" s="16">
        <f>IF(OR(ISBLANK(I1469),ISBLANK(J1469)),"",(J1469/I1469))</f>
        <v>0.23809523809523808</v>
      </c>
      <c r="L1469" s="17" t="str">
        <f>IF(K1469="","",IF(K1469&gt;=H1469,"Yes","No"))</f>
        <v>No</v>
      </c>
      <c r="M1469" s="18" t="str">
        <f>IF(OR(ISBLANK(I1469),ISBLANK(J1469)),"",IF(L1469="No", "TJ status removed",IF(K1469&gt;0.34, K1469 *1.15, K1469+0.05)))</f>
        <v>TJ status removed</v>
      </c>
      <c r="N1469" s="11">
        <v>2.75</v>
      </c>
      <c r="O1469" s="11">
        <v>519.63</v>
      </c>
      <c r="P1469" s="11">
        <v>22.8</v>
      </c>
      <c r="Q1469" s="11">
        <v>1528.2</v>
      </c>
      <c r="R1469" s="2" t="s">
        <v>26</v>
      </c>
    </row>
    <row r="1470" spans="1:18" ht="15.75" customHeight="1">
      <c r="A1470" s="2">
        <v>12346</v>
      </c>
      <c r="B1470" s="27" t="s">
        <v>1197</v>
      </c>
      <c r="C1470" s="12" t="s">
        <v>2940</v>
      </c>
      <c r="D1470" s="13" t="s">
        <v>2941</v>
      </c>
      <c r="E1470" s="2">
        <v>23</v>
      </c>
      <c r="F1470" s="2">
        <v>9</v>
      </c>
      <c r="G1470" s="19">
        <v>0.39</v>
      </c>
      <c r="H1470" s="19">
        <v>0.45</v>
      </c>
      <c r="I1470" s="7">
        <v>27</v>
      </c>
      <c r="J1470" s="7">
        <v>5</v>
      </c>
      <c r="K1470" s="16">
        <f>IF(OR(ISBLANK(I1470),ISBLANK(J1470)),"",(J1470/I1470))</f>
        <v>0.18518518518518517</v>
      </c>
      <c r="L1470" s="17" t="str">
        <f>IF(K1470="","",IF(K1470&gt;=H1470,"Yes","No"))</f>
        <v>No</v>
      </c>
      <c r="M1470" s="18" t="str">
        <f>IF(OR(ISBLANK(I1470),ISBLANK(J1470)),"",IF(L1470="No", "TJ status removed",IF(K1470&gt;0.34, K1470 *1.15, K1470+0.05)))</f>
        <v>TJ status removed</v>
      </c>
      <c r="N1470" s="11">
        <v>1.91</v>
      </c>
      <c r="O1470" s="11">
        <v>228.32</v>
      </c>
      <c r="P1470" s="11">
        <v>0</v>
      </c>
      <c r="Q1470" s="11">
        <v>1310</v>
      </c>
      <c r="R1470" s="2"/>
    </row>
    <row r="1471" spans="1:18" ht="15.75" customHeight="1">
      <c r="A1471" s="2">
        <v>339</v>
      </c>
      <c r="B1471" s="27" t="s">
        <v>1197</v>
      </c>
      <c r="C1471" s="12" t="s">
        <v>2942</v>
      </c>
      <c r="D1471" s="13" t="s">
        <v>2943</v>
      </c>
      <c r="E1471" s="2">
        <v>45</v>
      </c>
      <c r="F1471" s="2">
        <v>8</v>
      </c>
      <c r="G1471" s="19">
        <v>0.18</v>
      </c>
      <c r="H1471" s="19">
        <v>0.41</v>
      </c>
      <c r="I1471" s="7">
        <v>26</v>
      </c>
      <c r="J1471" s="7">
        <v>6</v>
      </c>
      <c r="K1471" s="16">
        <f>IF(OR(ISBLANK(I1471),ISBLANK(J1471)),"",(J1471/I1471))</f>
        <v>0.23076923076923078</v>
      </c>
      <c r="L1471" s="17" t="str">
        <f>IF(K1471="","",IF(K1471&gt;=H1471,"Yes","No"))</f>
        <v>No</v>
      </c>
      <c r="M1471" s="18" t="str">
        <f>IF(OR(ISBLANK(I1471),ISBLANK(J1471)),"",IF(L1471="No", "TJ status removed",IF(K1471&gt;0.34, K1471 *1.15, K1471+0.05)))</f>
        <v>TJ status removed</v>
      </c>
      <c r="N1471" s="11">
        <v>7.2</v>
      </c>
      <c r="O1471" s="11">
        <v>531.85</v>
      </c>
      <c r="P1471" s="11">
        <v>2.67</v>
      </c>
      <c r="Q1471" s="11">
        <v>1484.17</v>
      </c>
      <c r="R1471" s="2"/>
    </row>
    <row r="1472" spans="1:18" ht="15.75" customHeight="1">
      <c r="A1472" s="2">
        <v>40858</v>
      </c>
      <c r="B1472" s="27" t="s">
        <v>1197</v>
      </c>
      <c r="C1472" s="12" t="s">
        <v>2944</v>
      </c>
      <c r="D1472" s="13" t="s">
        <v>2945</v>
      </c>
      <c r="E1472" s="2">
        <v>13</v>
      </c>
      <c r="F1472" s="2">
        <v>2</v>
      </c>
      <c r="G1472" s="19">
        <v>0.15</v>
      </c>
      <c r="H1472" s="19">
        <v>0.28000000000000003</v>
      </c>
      <c r="I1472" s="7">
        <v>17</v>
      </c>
      <c r="J1472" s="7">
        <v>7</v>
      </c>
      <c r="K1472" s="16">
        <f>IF(OR(ISBLANK(I1472),ISBLANK(J1472)),"",(J1472/I1472))</f>
        <v>0.41176470588235292</v>
      </c>
      <c r="L1472" s="17" t="str">
        <f>IF(K1472="","",IF(K1472&gt;=H1472,"Yes","No"))</f>
        <v>Yes</v>
      </c>
      <c r="M1472" s="18">
        <f>IF(OR(ISBLANK(I1472),ISBLANK(J1472)),"",IF(L1472="No", "TJ status removed",IF(K1472&gt;0.34, K1472 *1.15, K1472+0.05)))</f>
        <v>0.47352941176470581</v>
      </c>
      <c r="N1472" s="11">
        <v>21.5</v>
      </c>
      <c r="O1472" s="11">
        <v>415.9</v>
      </c>
      <c r="P1472" s="11">
        <v>21.14</v>
      </c>
      <c r="Q1472" s="11">
        <v>1482.57</v>
      </c>
      <c r="R1472" s="2"/>
    </row>
    <row r="1473" spans="1:18" ht="15.75" customHeight="1">
      <c r="A1473" s="2">
        <v>11696</v>
      </c>
      <c r="B1473" s="27" t="s">
        <v>1197</v>
      </c>
      <c r="C1473" s="12" t="s">
        <v>2946</v>
      </c>
      <c r="D1473" s="13" t="s">
        <v>2947</v>
      </c>
      <c r="E1473" s="2">
        <v>28</v>
      </c>
      <c r="F1473" s="2">
        <v>7</v>
      </c>
      <c r="G1473" s="19">
        <v>0.25</v>
      </c>
      <c r="H1473" s="19">
        <v>0.38</v>
      </c>
      <c r="I1473" s="7">
        <v>22</v>
      </c>
      <c r="J1473" s="7">
        <v>10</v>
      </c>
      <c r="K1473" s="16">
        <f>IF(OR(ISBLANK(I1473),ISBLANK(J1473)),"",(J1473/I1473))</f>
        <v>0.45454545454545453</v>
      </c>
      <c r="L1473" s="17" t="str">
        <f>IF(K1473="","",IF(K1473&gt;=H1473,"Yes","No"))</f>
        <v>Yes</v>
      </c>
      <c r="M1473" s="18">
        <f>IF(OR(ISBLANK(I1473),ISBLANK(J1473)),"",IF(L1473="No", "TJ status removed",IF(K1473&gt;0.34, K1473 *1.15, K1473+0.05)))</f>
        <v>0.52272727272727271</v>
      </c>
      <c r="N1473" s="11">
        <v>36.5</v>
      </c>
      <c r="O1473" s="11">
        <v>637.16999999999996</v>
      </c>
      <c r="P1473" s="11">
        <v>35.200000000000003</v>
      </c>
      <c r="Q1473" s="11">
        <v>1903.6</v>
      </c>
      <c r="R1473" s="2"/>
    </row>
    <row r="1474" spans="1:18" ht="15.75" customHeight="1">
      <c r="A1474" s="2">
        <v>13205</v>
      </c>
      <c r="B1474" s="27" t="s">
        <v>1197</v>
      </c>
      <c r="C1474" s="12" t="s">
        <v>2948</v>
      </c>
      <c r="D1474" s="13" t="s">
        <v>2949</v>
      </c>
      <c r="E1474" s="2">
        <v>24</v>
      </c>
      <c r="F1474" s="2">
        <v>7</v>
      </c>
      <c r="G1474" s="19">
        <v>0.28999999999999998</v>
      </c>
      <c r="H1474" s="19">
        <v>0.34</v>
      </c>
      <c r="I1474" s="7">
        <v>22</v>
      </c>
      <c r="J1474" s="7">
        <v>4</v>
      </c>
      <c r="K1474" s="16">
        <f>IF(OR(ISBLANK(I1474),ISBLANK(J1474)),"",(J1474/I1474))</f>
        <v>0.18181818181818182</v>
      </c>
      <c r="L1474" s="17" t="str">
        <f>IF(K1474="","",IF(K1474&gt;=H1474,"Yes","No"))</f>
        <v>No</v>
      </c>
      <c r="M1474" s="18" t="str">
        <f>IF(OR(ISBLANK(I1474),ISBLANK(J1474)),"",IF(L1474="No", "TJ status removed",IF(K1474&gt;0.34, K1474 *1.15, K1474+0.05)))</f>
        <v>TJ status removed</v>
      </c>
      <c r="N1474" s="11">
        <v>0</v>
      </c>
      <c r="O1474" s="11">
        <v>418.94</v>
      </c>
      <c r="P1474" s="11">
        <v>0</v>
      </c>
      <c r="Q1474" s="11">
        <v>3437.5</v>
      </c>
      <c r="R1474" s="2"/>
    </row>
    <row r="1475" spans="1:18" ht="15.75" customHeight="1">
      <c r="A1475" s="2">
        <v>12088</v>
      </c>
      <c r="B1475" s="27" t="s">
        <v>1197</v>
      </c>
      <c r="C1475" s="12" t="s">
        <v>2950</v>
      </c>
      <c r="D1475" s="13" t="s">
        <v>2951</v>
      </c>
      <c r="E1475" s="2">
        <v>23</v>
      </c>
      <c r="F1475" s="2">
        <v>5</v>
      </c>
      <c r="G1475" s="19">
        <v>0.22</v>
      </c>
      <c r="H1475" s="19">
        <v>0.27</v>
      </c>
      <c r="I1475" s="7">
        <v>31</v>
      </c>
      <c r="J1475" s="7">
        <v>10</v>
      </c>
      <c r="K1475" s="16">
        <f>IF(OR(ISBLANK(I1475),ISBLANK(J1475)),"",(J1475/I1475))</f>
        <v>0.32258064516129031</v>
      </c>
      <c r="L1475" s="17" t="str">
        <f>IF(K1475="","",IF(K1475&gt;=H1475,"Yes","No"))</f>
        <v>Yes</v>
      </c>
      <c r="M1475" s="18">
        <f>IF(OR(ISBLANK(I1475),ISBLANK(J1475)),"",IF(L1475="No", "TJ status removed",IF(K1475&gt;0.34, K1475 *1.15, K1475+0.05)))</f>
        <v>0.3725806451612903</v>
      </c>
      <c r="N1475" s="11">
        <v>12.24</v>
      </c>
      <c r="O1475" s="11">
        <v>270.57</v>
      </c>
      <c r="P1475" s="11">
        <v>57.4</v>
      </c>
      <c r="Q1475" s="11">
        <v>2653.3</v>
      </c>
      <c r="R1475" s="2"/>
    </row>
    <row r="1476" spans="1:18" ht="15.75" customHeight="1">
      <c r="A1476" s="2">
        <v>11250</v>
      </c>
      <c r="B1476" s="27" t="s">
        <v>1197</v>
      </c>
      <c r="C1476" s="12" t="s">
        <v>2952</v>
      </c>
      <c r="D1476" s="13" t="s">
        <v>2953</v>
      </c>
      <c r="E1476" s="2">
        <v>42</v>
      </c>
      <c r="F1476" s="2">
        <v>5</v>
      </c>
      <c r="G1476" s="19">
        <v>0.12</v>
      </c>
      <c r="H1476" s="19">
        <v>0.18</v>
      </c>
      <c r="I1476" s="7">
        <v>48</v>
      </c>
      <c r="J1476" s="7">
        <v>10</v>
      </c>
      <c r="K1476" s="16">
        <f>IF(OR(ISBLANK(I1476),ISBLANK(J1476)),"",(J1476/I1476))</f>
        <v>0.20833333333333334</v>
      </c>
      <c r="L1476" s="17" t="str">
        <f>IF(K1476="","",IF(K1476&gt;=H1476,"Yes","No"))</f>
        <v>Yes</v>
      </c>
      <c r="M1476" s="18">
        <f>IF(OR(ISBLANK(I1476),ISBLANK(J1476)),"",IF(L1476="No", "TJ status removed",IF(K1476&gt;0.34, K1476 *1.15, K1476+0.05)))</f>
        <v>0.25833333333333336</v>
      </c>
      <c r="N1476" s="11">
        <v>6.76</v>
      </c>
      <c r="O1476" s="11">
        <v>452.37</v>
      </c>
      <c r="P1476" s="11">
        <v>26.3</v>
      </c>
      <c r="Q1476" s="11">
        <v>1658</v>
      </c>
      <c r="R1476" s="2"/>
    </row>
    <row r="1477" spans="1:18" ht="15.75" customHeight="1">
      <c r="A1477" s="2">
        <v>11760</v>
      </c>
      <c r="B1477" s="27" t="s">
        <v>1197</v>
      </c>
      <c r="C1477" s="12" t="s">
        <v>2954</v>
      </c>
      <c r="D1477" s="13" t="s">
        <v>2955</v>
      </c>
      <c r="E1477" s="2">
        <v>20</v>
      </c>
      <c r="F1477" s="2">
        <v>2</v>
      </c>
      <c r="G1477" s="19">
        <v>0.1</v>
      </c>
      <c r="H1477" s="19">
        <v>0.15</v>
      </c>
      <c r="I1477" s="7">
        <v>11</v>
      </c>
      <c r="J1477" s="7">
        <v>1</v>
      </c>
      <c r="K1477" s="16">
        <f>IF(OR(ISBLANK(I1477),ISBLANK(J1477)),"",(J1477/I1477))</f>
        <v>9.0909090909090912E-2</v>
      </c>
      <c r="L1477" s="17" t="str">
        <f>IF(K1477="","",IF(K1477&gt;=H1477,"Yes","No"))</f>
        <v>No</v>
      </c>
      <c r="M1477" s="18" t="str">
        <f>IF(OR(ISBLANK(I1477),ISBLANK(J1477)),"",IF(L1477="No", "TJ status removed",IF(K1477&gt;0.34, K1477 *1.15, K1477+0.05)))</f>
        <v>TJ status removed</v>
      </c>
      <c r="N1477" s="11">
        <v>0</v>
      </c>
      <c r="O1477" s="11">
        <v>56.7</v>
      </c>
      <c r="P1477" s="11">
        <v>0</v>
      </c>
      <c r="Q1477" s="11">
        <v>1401</v>
      </c>
      <c r="R1477" s="2"/>
    </row>
    <row r="1478" spans="1:18" ht="15.75" customHeight="1">
      <c r="A1478" s="2">
        <v>10470</v>
      </c>
      <c r="B1478" s="27" t="s">
        <v>1197</v>
      </c>
      <c r="C1478" s="12" t="s">
        <v>2956</v>
      </c>
      <c r="D1478" s="13" t="s">
        <v>2957</v>
      </c>
      <c r="E1478" s="2">
        <v>176</v>
      </c>
      <c r="F1478" s="2">
        <v>6</v>
      </c>
      <c r="G1478" s="19">
        <v>0.03</v>
      </c>
      <c r="H1478" s="19">
        <v>0.14000000000000001</v>
      </c>
      <c r="I1478" s="7">
        <v>177</v>
      </c>
      <c r="J1478" s="7">
        <v>16</v>
      </c>
      <c r="K1478" s="16">
        <f>IF(OR(ISBLANK(I1478),ISBLANK(J1478)),"",(J1478/I1478))</f>
        <v>9.03954802259887E-2</v>
      </c>
      <c r="L1478" s="17" t="str">
        <f>IF(K1478="","",IF(K1478&gt;=H1478,"Yes","No"))</f>
        <v>No</v>
      </c>
      <c r="M1478" s="18" t="str">
        <f>IF(OR(ISBLANK(I1478),ISBLANK(J1478)),"",IF(L1478="No", "TJ status removed",IF(K1478&gt;0.34, K1478 *1.15, K1478+0.05)))</f>
        <v>TJ status removed</v>
      </c>
      <c r="N1478" s="11">
        <v>8.52</v>
      </c>
      <c r="O1478" s="11">
        <v>234.57</v>
      </c>
      <c r="P1478" s="11">
        <v>17.5</v>
      </c>
      <c r="Q1478" s="11">
        <v>1156.75</v>
      </c>
      <c r="R1478" s="2"/>
    </row>
    <row r="1479" spans="1:18" ht="15.75" customHeight="1">
      <c r="A1479" s="2">
        <v>12541</v>
      </c>
      <c r="B1479" s="27" t="s">
        <v>1197</v>
      </c>
      <c r="C1479" s="12" t="s">
        <v>2958</v>
      </c>
      <c r="D1479" s="13" t="s">
        <v>2959</v>
      </c>
      <c r="E1479" s="2">
        <v>111</v>
      </c>
      <c r="F1479" s="2">
        <v>23</v>
      </c>
      <c r="G1479" s="19">
        <v>0.21</v>
      </c>
      <c r="H1479" s="19">
        <v>0.26</v>
      </c>
      <c r="I1479" s="7">
        <v>201</v>
      </c>
      <c r="J1479" s="7">
        <v>45</v>
      </c>
      <c r="K1479" s="16">
        <f>IF(OR(ISBLANK(I1479),ISBLANK(J1479)),"",(J1479/I1479))</f>
        <v>0.22388059701492538</v>
      </c>
      <c r="L1479" s="17" t="str">
        <f>IF(K1479="","",IF(K1479&gt;=H1479,"Yes","No"))</f>
        <v>No</v>
      </c>
      <c r="M1479" s="18" t="str">
        <f>IF(OR(ISBLANK(I1479),ISBLANK(J1479)),"",IF(L1479="No", "TJ status removed",IF(K1479&gt;0.34, K1479 *1.15, K1479+0.05)))</f>
        <v>TJ status removed</v>
      </c>
      <c r="N1479" s="11">
        <v>14.82</v>
      </c>
      <c r="O1479" s="11">
        <v>536.01</v>
      </c>
      <c r="P1479" s="11">
        <v>16.62</v>
      </c>
      <c r="Q1479" s="11">
        <v>1501.58</v>
      </c>
      <c r="R1479" s="2"/>
    </row>
    <row r="1480" spans="1:18" ht="15.75" customHeight="1">
      <c r="A1480" s="2">
        <v>10064</v>
      </c>
      <c r="B1480" s="27" t="s">
        <v>1197</v>
      </c>
      <c r="C1480" s="12" t="s">
        <v>2960</v>
      </c>
      <c r="D1480" s="13" t="s">
        <v>2961</v>
      </c>
      <c r="E1480" s="2">
        <v>31</v>
      </c>
      <c r="F1480" s="2">
        <v>5</v>
      </c>
      <c r="G1480" s="19">
        <v>0.16</v>
      </c>
      <c r="H1480" s="19">
        <v>0.28999999999999998</v>
      </c>
      <c r="I1480" s="7">
        <v>28</v>
      </c>
      <c r="J1480" s="7">
        <v>5</v>
      </c>
      <c r="K1480" s="16">
        <f>IF(OR(ISBLANK(I1480),ISBLANK(J1480)),"",(J1480/I1480))</f>
        <v>0.17857142857142858</v>
      </c>
      <c r="L1480" s="17" t="str">
        <f>IF(K1480="","",IF(K1480&gt;=H1480,"Yes","No"))</f>
        <v>No</v>
      </c>
      <c r="M1480" s="18" t="str">
        <f>IF(OR(ISBLANK(I1480),ISBLANK(J1480)),"",IF(L1480="No", "TJ status removed",IF(K1480&gt;0.34, K1480 *1.15, K1480+0.05)))</f>
        <v>TJ status removed</v>
      </c>
      <c r="N1480" s="11">
        <v>8.0399999999999991</v>
      </c>
      <c r="O1480" s="11">
        <v>153.38999999999999</v>
      </c>
      <c r="P1480" s="11">
        <v>10.4</v>
      </c>
      <c r="Q1480" s="11">
        <v>1028.8</v>
      </c>
      <c r="R1480" s="2"/>
    </row>
    <row r="1481" spans="1:18" ht="15.75" customHeight="1">
      <c r="A1481" s="2">
        <v>11366</v>
      </c>
      <c r="B1481" s="27" t="s">
        <v>1197</v>
      </c>
      <c r="C1481" s="12" t="s">
        <v>2962</v>
      </c>
      <c r="D1481" s="13" t="s">
        <v>2963</v>
      </c>
      <c r="E1481" s="2">
        <v>53</v>
      </c>
      <c r="F1481" s="2">
        <v>4</v>
      </c>
      <c r="G1481" s="19">
        <v>0.08</v>
      </c>
      <c r="H1481" s="19">
        <v>0.15</v>
      </c>
      <c r="I1481" s="7">
        <v>48</v>
      </c>
      <c r="J1481" s="7">
        <v>6</v>
      </c>
      <c r="K1481" s="16">
        <f>IF(OR(ISBLANK(I1481),ISBLANK(J1481)),"",(J1481/I1481))</f>
        <v>0.125</v>
      </c>
      <c r="L1481" s="17" t="str">
        <f>IF(K1481="","",IF(K1481&gt;=H1481,"Yes","No"))</f>
        <v>No</v>
      </c>
      <c r="M1481" s="18" t="str">
        <f>IF(OR(ISBLANK(I1481),ISBLANK(J1481)),"",IF(L1481="No", "TJ status removed",IF(K1481&gt;0.34, K1481 *1.15, K1481+0.05)))</f>
        <v>TJ status removed</v>
      </c>
      <c r="N1481" s="11">
        <v>4.83</v>
      </c>
      <c r="O1481" s="11">
        <v>96.5</v>
      </c>
      <c r="P1481" s="11">
        <v>4.5</v>
      </c>
      <c r="Q1481" s="11">
        <v>780.5</v>
      </c>
      <c r="R1481" s="2"/>
    </row>
    <row r="1482" spans="1:18" ht="15.75" customHeight="1">
      <c r="A1482" s="2">
        <v>13197</v>
      </c>
      <c r="B1482" s="27" t="s">
        <v>1197</v>
      </c>
      <c r="C1482" s="12" t="s">
        <v>2964</v>
      </c>
      <c r="D1482" s="13" t="s">
        <v>2965</v>
      </c>
      <c r="E1482" s="2">
        <v>184</v>
      </c>
      <c r="F1482" s="2">
        <v>30</v>
      </c>
      <c r="G1482" s="19">
        <v>0.16</v>
      </c>
      <c r="H1482" s="19">
        <v>0.26</v>
      </c>
      <c r="I1482" s="7">
        <v>127</v>
      </c>
      <c r="J1482" s="7">
        <v>20</v>
      </c>
      <c r="K1482" s="16">
        <f>IF(OR(ISBLANK(I1482),ISBLANK(J1482)),"",(J1482/I1482))</f>
        <v>0.15748031496062992</v>
      </c>
      <c r="L1482" s="17" t="str">
        <f>IF(K1482="","",IF(K1482&gt;=H1482,"Yes","No"))</f>
        <v>No</v>
      </c>
      <c r="M1482" s="18" t="str">
        <f>IF(OR(ISBLANK(I1482),ISBLANK(J1482)),"",IF(L1482="No", "TJ status removed",IF(K1482&gt;0.34, K1482 *1.15, K1482+0.05)))</f>
        <v>TJ status removed</v>
      </c>
      <c r="N1482" s="11">
        <v>15.41</v>
      </c>
      <c r="O1482" s="11">
        <v>155.81</v>
      </c>
      <c r="P1482" s="11">
        <v>4.25</v>
      </c>
      <c r="Q1482" s="11">
        <v>652.6</v>
      </c>
      <c r="R1482" s="2"/>
    </row>
    <row r="1483" spans="1:18" ht="15.75" customHeight="1">
      <c r="A1483" s="2">
        <v>12374</v>
      </c>
      <c r="B1483" s="27" t="s">
        <v>1197</v>
      </c>
      <c r="C1483" s="12" t="s">
        <v>2966</v>
      </c>
      <c r="D1483" s="13" t="s">
        <v>2967</v>
      </c>
      <c r="E1483" s="2">
        <v>111</v>
      </c>
      <c r="F1483" s="2">
        <v>5</v>
      </c>
      <c r="G1483" s="19">
        <v>0.05</v>
      </c>
      <c r="H1483" s="19">
        <v>0.11</v>
      </c>
      <c r="I1483" s="7">
        <v>130</v>
      </c>
      <c r="J1483" s="7">
        <v>7</v>
      </c>
      <c r="K1483" s="16">
        <f>IF(OR(ISBLANK(I1483),ISBLANK(J1483)),"",(J1483/I1483))</f>
        <v>5.3846153846153849E-2</v>
      </c>
      <c r="L1483" s="17" t="str">
        <f>IF(K1483="","",IF(K1483&gt;=H1483,"Yes","No"))</f>
        <v>No</v>
      </c>
      <c r="M1483" s="18" t="str">
        <f>IF(OR(ISBLANK(I1483),ISBLANK(J1483)),"",IF(L1483="No", "TJ status removed",IF(K1483&gt;0.34, K1483 *1.15, K1483+0.05)))</f>
        <v>TJ status removed</v>
      </c>
      <c r="N1483" s="11">
        <v>23.59</v>
      </c>
      <c r="O1483" s="11">
        <v>112.4</v>
      </c>
      <c r="P1483" s="11">
        <v>43.14</v>
      </c>
      <c r="Q1483" s="11">
        <v>232.71</v>
      </c>
      <c r="R1483" s="2"/>
    </row>
    <row r="1484" spans="1:18" ht="15.75" customHeight="1">
      <c r="A1484" s="2">
        <v>10999</v>
      </c>
      <c r="B1484" s="27" t="s">
        <v>1197</v>
      </c>
      <c r="C1484" s="12" t="s">
        <v>2968</v>
      </c>
      <c r="D1484" s="13" t="s">
        <v>2969</v>
      </c>
      <c r="E1484" s="2">
        <v>11</v>
      </c>
      <c r="F1484" s="2">
        <v>1</v>
      </c>
      <c r="G1484" s="19">
        <v>0.09</v>
      </c>
      <c r="H1484" s="19">
        <v>0.24</v>
      </c>
      <c r="I1484" s="7">
        <v>15</v>
      </c>
      <c r="J1484" s="7">
        <v>3</v>
      </c>
      <c r="K1484" s="16">
        <f>IF(OR(ISBLANK(I1484),ISBLANK(J1484)),"",(J1484/I1484))</f>
        <v>0.2</v>
      </c>
      <c r="L1484" s="17" t="str">
        <f>IF(K1484="","",IF(K1484&gt;=H1484,"Yes","No"))</f>
        <v>No</v>
      </c>
      <c r="M1484" s="18" t="str">
        <f>IF(OR(ISBLANK(I1484),ISBLANK(J1484)),"",IF(L1484="No", "TJ status removed",IF(K1484&gt;0.34, K1484 *1.15, K1484+0.05)))</f>
        <v>TJ status removed</v>
      </c>
      <c r="N1484" s="11">
        <v>6.42</v>
      </c>
      <c r="O1484" s="11">
        <v>415.42</v>
      </c>
      <c r="P1484" s="11">
        <v>0</v>
      </c>
      <c r="Q1484" s="11">
        <v>1076</v>
      </c>
      <c r="R1484" s="2"/>
    </row>
    <row r="1485" spans="1:18" ht="15.75" customHeight="1">
      <c r="A1485" s="2">
        <v>10706</v>
      </c>
      <c r="B1485" s="27" t="s">
        <v>1197</v>
      </c>
      <c r="C1485" s="12" t="s">
        <v>2970</v>
      </c>
      <c r="D1485" s="13" t="s">
        <v>2971</v>
      </c>
      <c r="E1485" s="2">
        <v>41</v>
      </c>
      <c r="F1485" s="2">
        <v>3</v>
      </c>
      <c r="G1485" s="19">
        <v>7.0000000000000007E-2</v>
      </c>
      <c r="H1485" s="19">
        <v>0.14000000000000001</v>
      </c>
      <c r="I1485" s="7">
        <v>30</v>
      </c>
      <c r="J1485" s="7">
        <v>4</v>
      </c>
      <c r="K1485" s="16">
        <f>IF(OR(ISBLANK(I1485),ISBLANK(J1485)),"",(J1485/I1485))</f>
        <v>0.13333333333333333</v>
      </c>
      <c r="L1485" s="17" t="str">
        <f>IF(K1485="","",IF(K1485&gt;=H1485,"Yes","No"))</f>
        <v>No</v>
      </c>
      <c r="M1485" s="18" t="str">
        <f>IF(OR(ISBLANK(I1485),ISBLANK(J1485)),"",IF(L1485="No", "TJ status removed",IF(K1485&gt;0.34, K1485 *1.15, K1485+0.05)))</f>
        <v>TJ status removed</v>
      </c>
      <c r="N1485" s="11">
        <v>3</v>
      </c>
      <c r="O1485" s="11">
        <v>215.96</v>
      </c>
      <c r="P1485" s="11">
        <v>3.75</v>
      </c>
      <c r="Q1485" s="11">
        <v>1116.5</v>
      </c>
      <c r="R1485" s="2"/>
    </row>
    <row r="1486" spans="1:18" ht="15.75" customHeight="1">
      <c r="A1486" s="2">
        <v>11063</v>
      </c>
      <c r="B1486" s="27" t="s">
        <v>1197</v>
      </c>
      <c r="C1486" s="12" t="s">
        <v>2972</v>
      </c>
      <c r="D1486" s="13" t="s">
        <v>2973</v>
      </c>
      <c r="E1486" s="2">
        <v>14</v>
      </c>
      <c r="F1486" s="2">
        <v>7</v>
      </c>
      <c r="G1486" s="19">
        <v>0.5</v>
      </c>
      <c r="H1486" s="19">
        <v>0.57999999999999996</v>
      </c>
      <c r="I1486" s="7">
        <v>20</v>
      </c>
      <c r="J1486" s="7">
        <v>12</v>
      </c>
      <c r="K1486" s="16">
        <f>IF(OR(ISBLANK(I1486),ISBLANK(J1486)),"",(J1486/I1486))</f>
        <v>0.6</v>
      </c>
      <c r="L1486" s="17" t="str">
        <f>IF(K1486="","",IF(K1486&gt;=H1486,"Yes","No"))</f>
        <v>Yes</v>
      </c>
      <c r="M1486" s="18">
        <f>IF(OR(ISBLANK(I1486),ISBLANK(J1486)),"",IF(L1486="No", "TJ status removed",IF(K1486&gt;0.34, K1486 *1.15, K1486+0.05)))</f>
        <v>0.69</v>
      </c>
      <c r="N1486" s="11">
        <v>4.13</v>
      </c>
      <c r="O1486" s="11">
        <v>739.88</v>
      </c>
      <c r="P1486" s="11">
        <v>20.67</v>
      </c>
      <c r="Q1486" s="11">
        <v>2893.83</v>
      </c>
      <c r="R1486" s="2"/>
    </row>
    <row r="1487" spans="1:18" ht="15.75" customHeight="1">
      <c r="A1487" s="2">
        <v>12652</v>
      </c>
      <c r="B1487" s="27" t="s">
        <v>1197</v>
      </c>
      <c r="C1487" s="12" t="s">
        <v>2974</v>
      </c>
      <c r="D1487" s="13" t="s">
        <v>2975</v>
      </c>
      <c r="E1487" s="2">
        <v>35</v>
      </c>
      <c r="F1487" s="2">
        <v>12</v>
      </c>
      <c r="G1487" s="19">
        <v>0.34</v>
      </c>
      <c r="H1487" s="19">
        <v>0.6</v>
      </c>
      <c r="I1487" s="7">
        <v>30</v>
      </c>
      <c r="J1487" s="7">
        <v>13</v>
      </c>
      <c r="K1487" s="16">
        <f>IF(OR(ISBLANK(I1487),ISBLANK(J1487)),"",(J1487/I1487))</f>
        <v>0.43333333333333335</v>
      </c>
      <c r="L1487" s="17" t="str">
        <f>IF(K1487="","",IF(K1487&gt;=H1487,"Yes","No"))</f>
        <v>No</v>
      </c>
      <c r="M1487" s="18" t="str">
        <f>IF(OR(ISBLANK(I1487),ISBLANK(J1487)),"",IF(L1487="No", "TJ status removed",IF(K1487&gt;0.34, K1487 *1.15, K1487+0.05)))</f>
        <v>TJ status removed</v>
      </c>
      <c r="N1487" s="11">
        <v>5.65</v>
      </c>
      <c r="O1487" s="11">
        <v>522.41</v>
      </c>
      <c r="P1487" s="11">
        <v>9.5399999999999991</v>
      </c>
      <c r="Q1487" s="11">
        <v>1189.77</v>
      </c>
      <c r="R1487" s="2"/>
    </row>
    <row r="1488" spans="1:18" ht="15.75" customHeight="1">
      <c r="A1488" s="2">
        <v>12664</v>
      </c>
      <c r="B1488" s="27" t="s">
        <v>1197</v>
      </c>
      <c r="C1488" s="12" t="s">
        <v>2976</v>
      </c>
      <c r="D1488" s="13" t="s">
        <v>2977</v>
      </c>
      <c r="E1488" s="2">
        <v>34</v>
      </c>
      <c r="F1488" s="2">
        <v>10</v>
      </c>
      <c r="G1488" s="19">
        <v>0.28999999999999998</v>
      </c>
      <c r="H1488" s="19">
        <v>0.34</v>
      </c>
      <c r="I1488" s="7">
        <v>31</v>
      </c>
      <c r="J1488" s="7">
        <v>7</v>
      </c>
      <c r="K1488" s="16">
        <f>IF(OR(ISBLANK(I1488),ISBLANK(J1488)),"",(J1488/I1488))</f>
        <v>0.22580645161290322</v>
      </c>
      <c r="L1488" s="17" t="str">
        <f>IF(K1488="","",IF(K1488&gt;=H1488,"Yes","No"))</f>
        <v>No</v>
      </c>
      <c r="M1488" s="18" t="str">
        <f>IF(OR(ISBLANK(I1488),ISBLANK(J1488)),"",IF(L1488="No", "TJ status removed",IF(K1488&gt;0.34, K1488 *1.15, K1488+0.05)))</f>
        <v>TJ status removed</v>
      </c>
      <c r="N1488" s="11">
        <v>5.58</v>
      </c>
      <c r="O1488" s="11">
        <v>261.33</v>
      </c>
      <c r="P1488" s="11">
        <v>4.43</v>
      </c>
      <c r="Q1488" s="11">
        <v>1302.8599999999999</v>
      </c>
      <c r="R1488" s="2"/>
    </row>
    <row r="1489" spans="1:18" ht="15.75" customHeight="1">
      <c r="A1489" s="2">
        <v>10934</v>
      </c>
      <c r="B1489" s="27" t="s">
        <v>1197</v>
      </c>
      <c r="C1489" s="12" t="s">
        <v>2978</v>
      </c>
      <c r="D1489" s="13" t="s">
        <v>2979</v>
      </c>
      <c r="E1489" s="2">
        <v>27</v>
      </c>
      <c r="F1489" s="2">
        <v>4</v>
      </c>
      <c r="G1489" s="19">
        <v>0.15</v>
      </c>
      <c r="H1489" s="19">
        <v>0.2</v>
      </c>
      <c r="I1489" s="7">
        <v>42</v>
      </c>
      <c r="J1489" s="7">
        <v>6</v>
      </c>
      <c r="K1489" s="16">
        <f>IF(OR(ISBLANK(I1489),ISBLANK(J1489)),"",(J1489/I1489))</f>
        <v>0.14285714285714285</v>
      </c>
      <c r="L1489" s="17" t="str">
        <f>IF(K1489="","",IF(K1489&gt;=H1489,"Yes","No"))</f>
        <v>No</v>
      </c>
      <c r="M1489" s="18" t="str">
        <f>IF(OR(ISBLANK(I1489),ISBLANK(J1489)),"",IF(L1489="No", "TJ status removed",IF(K1489&gt;0.34, K1489 *1.15, K1489+0.05)))</f>
        <v>TJ status removed</v>
      </c>
      <c r="N1489" s="11">
        <v>0</v>
      </c>
      <c r="O1489" s="11">
        <v>539.86</v>
      </c>
      <c r="P1489" s="11">
        <v>0</v>
      </c>
      <c r="Q1489" s="11">
        <v>1350</v>
      </c>
      <c r="R1489" s="2"/>
    </row>
    <row r="1490" spans="1:18" ht="15.75" customHeight="1">
      <c r="A1490" s="2">
        <v>604</v>
      </c>
      <c r="B1490" s="27" t="s">
        <v>1197</v>
      </c>
      <c r="C1490" s="12" t="s">
        <v>2980</v>
      </c>
      <c r="D1490" s="13" t="s">
        <v>2981</v>
      </c>
      <c r="E1490" s="2">
        <v>15</v>
      </c>
      <c r="F1490" s="2">
        <v>2</v>
      </c>
      <c r="G1490" s="19">
        <v>0.13</v>
      </c>
      <c r="H1490" s="19">
        <v>0.18</v>
      </c>
      <c r="I1490" s="7">
        <v>16</v>
      </c>
      <c r="J1490" s="7">
        <v>1</v>
      </c>
      <c r="K1490" s="16">
        <f>IF(OR(ISBLANK(I1490),ISBLANK(J1490)),"",(J1490/I1490))</f>
        <v>6.25E-2</v>
      </c>
      <c r="L1490" s="17" t="str">
        <f>IF(K1490="","",IF(K1490&gt;=H1490,"Yes","No"))</f>
        <v>No</v>
      </c>
      <c r="M1490" s="18" t="str">
        <f>IF(OR(ISBLANK(I1490),ISBLANK(J1490)),"",IF(L1490="No", "TJ status removed",IF(K1490&gt;0.34, K1490 *1.15, K1490+0.05)))</f>
        <v>TJ status removed</v>
      </c>
      <c r="N1490" s="11">
        <v>0</v>
      </c>
      <c r="O1490" s="11">
        <v>613.6</v>
      </c>
      <c r="P1490" s="11">
        <v>0</v>
      </c>
      <c r="Q1490" s="11">
        <v>1758</v>
      </c>
      <c r="R1490" s="2"/>
    </row>
    <row r="1491" spans="1:18" ht="15.75" customHeight="1">
      <c r="A1491" s="2">
        <v>10965</v>
      </c>
      <c r="B1491" s="27" t="s">
        <v>1197</v>
      </c>
      <c r="C1491" s="12" t="s">
        <v>2982</v>
      </c>
      <c r="D1491" s="13" t="s">
        <v>2983</v>
      </c>
      <c r="E1491" s="2">
        <v>40</v>
      </c>
      <c r="F1491" s="2">
        <v>14</v>
      </c>
      <c r="G1491" s="19">
        <v>0.35</v>
      </c>
      <c r="H1491" s="19">
        <v>0.4</v>
      </c>
      <c r="I1491" s="7">
        <v>27</v>
      </c>
      <c r="J1491" s="7">
        <v>17</v>
      </c>
      <c r="K1491" s="16">
        <f>IF(OR(ISBLANK(I1491),ISBLANK(J1491)),"",(J1491/I1491))</f>
        <v>0.62962962962962965</v>
      </c>
      <c r="L1491" s="17" t="str">
        <f>IF(K1491="","",IF(K1491&gt;=H1491,"Yes","No"))</f>
        <v>Yes</v>
      </c>
      <c r="M1491" s="18">
        <f>IF(OR(ISBLANK(I1491),ISBLANK(J1491)),"",IF(L1491="No", "TJ status removed",IF(K1491&gt;0.34, K1491 *1.15, K1491+0.05)))</f>
        <v>0.72407407407407409</v>
      </c>
      <c r="N1491" s="11">
        <v>3.6</v>
      </c>
      <c r="O1491" s="11">
        <v>665.8</v>
      </c>
      <c r="P1491" s="11">
        <v>21.76</v>
      </c>
      <c r="Q1491" s="11">
        <v>2107.41</v>
      </c>
      <c r="R1491" s="2"/>
    </row>
    <row r="1492" spans="1:18" ht="15.75" customHeight="1">
      <c r="A1492" s="2">
        <v>11045</v>
      </c>
      <c r="B1492" s="27" t="s">
        <v>1197</v>
      </c>
      <c r="C1492" s="12" t="s">
        <v>2984</v>
      </c>
      <c r="D1492" s="13" t="s">
        <v>2985</v>
      </c>
      <c r="E1492" s="2">
        <v>58</v>
      </c>
      <c r="F1492" s="2">
        <v>20</v>
      </c>
      <c r="G1492" s="19">
        <v>0.34</v>
      </c>
      <c r="H1492" s="19">
        <v>0.39</v>
      </c>
      <c r="I1492" s="7">
        <v>84</v>
      </c>
      <c r="J1492" s="7">
        <v>31</v>
      </c>
      <c r="K1492" s="16">
        <f>IF(OR(ISBLANK(I1492),ISBLANK(J1492)),"",(J1492/I1492))</f>
        <v>0.36904761904761907</v>
      </c>
      <c r="L1492" s="17" t="str">
        <f>IF(K1492="","",IF(K1492&gt;=H1492,"Yes","No"))</f>
        <v>No</v>
      </c>
      <c r="M1492" s="18" t="str">
        <f>IF(OR(ISBLANK(I1492),ISBLANK(J1492)),"",IF(L1492="No", "TJ status removed",IF(K1492&gt;0.34, K1492 *1.15, K1492+0.05)))</f>
        <v>TJ status removed</v>
      </c>
      <c r="N1492" s="11">
        <v>12.85</v>
      </c>
      <c r="O1492" s="11">
        <v>172.43</v>
      </c>
      <c r="P1492" s="11">
        <v>23.32</v>
      </c>
      <c r="Q1492" s="11">
        <v>908.06</v>
      </c>
      <c r="R1492" s="2"/>
    </row>
    <row r="1493" spans="1:18" ht="15.75" customHeight="1">
      <c r="A1493" s="2">
        <v>12355</v>
      </c>
      <c r="B1493" s="27" t="s">
        <v>1197</v>
      </c>
      <c r="C1493" s="12" t="s">
        <v>2986</v>
      </c>
      <c r="D1493" s="13" t="s">
        <v>2987</v>
      </c>
      <c r="E1493" s="2">
        <v>324</v>
      </c>
      <c r="F1493" s="2">
        <v>6</v>
      </c>
      <c r="G1493" s="19">
        <v>0.02</v>
      </c>
      <c r="H1493" s="19">
        <v>0.12</v>
      </c>
      <c r="I1493" s="7">
        <v>377</v>
      </c>
      <c r="J1493" s="7">
        <v>10</v>
      </c>
      <c r="K1493" s="16">
        <f>IF(OR(ISBLANK(I1493),ISBLANK(J1493)),"",(J1493/I1493))</f>
        <v>2.6525198938992044E-2</v>
      </c>
      <c r="L1493" s="17" t="str">
        <f>IF(K1493="","",IF(K1493&gt;=H1493,"Yes","No"))</f>
        <v>No</v>
      </c>
      <c r="M1493" s="18" t="str">
        <f>IF(OR(ISBLANK(I1493),ISBLANK(J1493)),"",IF(L1493="No", "TJ status removed",IF(K1493&gt;0.34, K1493 *1.15, K1493+0.05)))</f>
        <v>TJ status removed</v>
      </c>
      <c r="N1493" s="11">
        <v>12.63</v>
      </c>
      <c r="O1493" s="11">
        <v>146.72999999999999</v>
      </c>
      <c r="P1493" s="11">
        <v>4.8</v>
      </c>
      <c r="Q1493" s="11">
        <v>888.6</v>
      </c>
      <c r="R1493" s="2"/>
    </row>
    <row r="1494" spans="1:18" ht="15.75" customHeight="1">
      <c r="A1494" s="2">
        <v>13410</v>
      </c>
      <c r="B1494" s="27" t="s">
        <v>1197</v>
      </c>
      <c r="C1494" s="12" t="s">
        <v>2988</v>
      </c>
      <c r="D1494" s="13" t="s">
        <v>2989</v>
      </c>
      <c r="E1494" s="2">
        <v>48</v>
      </c>
      <c r="F1494" s="2">
        <v>1</v>
      </c>
      <c r="G1494" s="19">
        <v>0.02</v>
      </c>
      <c r="H1494" s="19">
        <v>0.13</v>
      </c>
      <c r="I1494" s="7">
        <v>24</v>
      </c>
      <c r="J1494" s="7">
        <v>0</v>
      </c>
      <c r="K1494" s="16">
        <f>IF(OR(ISBLANK(I1494),ISBLANK(J1494)),"",(J1494/I1494))</f>
        <v>0</v>
      </c>
      <c r="L1494" s="17" t="str">
        <f>IF(K1494="","",IF(K1494&gt;=H1494,"Yes","No"))</f>
        <v>No</v>
      </c>
      <c r="M1494" s="18" t="str">
        <f>IF(OR(ISBLANK(I1494),ISBLANK(J1494)),"",IF(L1494="No", "TJ status removed",IF(K1494&gt;0.34, K1494 *1.15, K1494+0.05)))</f>
        <v>TJ status removed</v>
      </c>
      <c r="N1494" s="11">
        <v>12.71</v>
      </c>
      <c r="O1494" s="11">
        <v>267.04000000000002</v>
      </c>
      <c r="P1494" s="11">
        <v>0</v>
      </c>
      <c r="Q1494" s="11">
        <v>0</v>
      </c>
      <c r="R1494" s="2"/>
    </row>
    <row r="1495" spans="1:18" ht="15.75" customHeight="1">
      <c r="A1495" s="2">
        <v>10068</v>
      </c>
      <c r="B1495" s="27" t="s">
        <v>1197</v>
      </c>
      <c r="C1495" s="12" t="s">
        <v>2990</v>
      </c>
      <c r="D1495" s="13" t="s">
        <v>2991</v>
      </c>
      <c r="E1495" s="2">
        <v>47</v>
      </c>
      <c r="F1495" s="2">
        <v>4</v>
      </c>
      <c r="G1495" s="19">
        <v>0.09</v>
      </c>
      <c r="H1495" s="19">
        <v>0.14000000000000001</v>
      </c>
      <c r="I1495" s="7">
        <v>46</v>
      </c>
      <c r="J1495" s="7">
        <v>3</v>
      </c>
      <c r="K1495" s="16">
        <f>IF(OR(ISBLANK(I1495),ISBLANK(J1495)),"",(J1495/I1495))</f>
        <v>6.5217391304347824E-2</v>
      </c>
      <c r="L1495" s="17" t="str">
        <f>IF(K1495="","",IF(K1495&gt;=H1495,"Yes","No"))</f>
        <v>No</v>
      </c>
      <c r="M1495" s="18" t="str">
        <f>IF(OR(ISBLANK(I1495),ISBLANK(J1495)),"",IF(L1495="No", "TJ status removed",IF(K1495&gt;0.34, K1495 *1.15, K1495+0.05)))</f>
        <v>TJ status removed</v>
      </c>
      <c r="N1495" s="11">
        <v>9.19</v>
      </c>
      <c r="O1495" s="11">
        <v>205.98</v>
      </c>
      <c r="P1495" s="11">
        <v>0</v>
      </c>
      <c r="Q1495" s="11">
        <v>1548</v>
      </c>
      <c r="R1495" s="2"/>
    </row>
    <row r="1496" spans="1:18" ht="15.75" customHeight="1">
      <c r="A1496" s="2">
        <v>12540</v>
      </c>
      <c r="B1496" s="27" t="s">
        <v>1197</v>
      </c>
      <c r="C1496" s="12" t="s">
        <v>2992</v>
      </c>
      <c r="D1496" s="13" t="s">
        <v>2993</v>
      </c>
      <c r="E1496" s="2">
        <v>43</v>
      </c>
      <c r="F1496" s="2">
        <v>2</v>
      </c>
      <c r="G1496" s="19">
        <v>0.05</v>
      </c>
      <c r="H1496" s="19">
        <v>0.23</v>
      </c>
      <c r="I1496" s="7">
        <v>54</v>
      </c>
      <c r="J1496" s="7">
        <v>8</v>
      </c>
      <c r="K1496" s="16">
        <f>IF(OR(ISBLANK(I1496),ISBLANK(J1496)),"",(J1496/I1496))</f>
        <v>0.14814814814814814</v>
      </c>
      <c r="L1496" s="17" t="str">
        <f>IF(K1496="","",IF(K1496&gt;=H1496,"Yes","No"))</f>
        <v>No</v>
      </c>
      <c r="M1496" s="18" t="str">
        <f>IF(OR(ISBLANK(I1496),ISBLANK(J1496)),"",IF(L1496="No", "TJ status removed",IF(K1496&gt;0.34, K1496 *1.15, K1496+0.05)))</f>
        <v>TJ status removed</v>
      </c>
      <c r="N1496" s="11">
        <v>6.11</v>
      </c>
      <c r="O1496" s="11">
        <v>86.5</v>
      </c>
      <c r="P1496" s="11">
        <v>5.75</v>
      </c>
      <c r="Q1496" s="11">
        <v>862.5</v>
      </c>
      <c r="R1496" s="2"/>
    </row>
    <row r="1497" spans="1:18" ht="15.75" customHeight="1">
      <c r="A1497" s="2">
        <v>41276</v>
      </c>
      <c r="B1497" s="27" t="s">
        <v>1197</v>
      </c>
      <c r="C1497" s="12" t="s">
        <v>2994</v>
      </c>
      <c r="D1497" s="13" t="s">
        <v>2995</v>
      </c>
      <c r="E1497" s="2">
        <v>157</v>
      </c>
      <c r="F1497" s="2">
        <v>60</v>
      </c>
      <c r="G1497" s="19">
        <v>0.38</v>
      </c>
      <c r="H1497" s="19">
        <v>0.44</v>
      </c>
      <c r="I1497" s="7">
        <v>199</v>
      </c>
      <c r="J1497" s="7">
        <v>68</v>
      </c>
      <c r="K1497" s="16">
        <f>IF(OR(ISBLANK(I1497),ISBLANK(J1497)),"",(J1497/I1497))</f>
        <v>0.34170854271356782</v>
      </c>
      <c r="L1497" s="17" t="str">
        <f>IF(K1497="","",IF(K1497&gt;=H1497,"Yes","No"))</f>
        <v>No</v>
      </c>
      <c r="M1497" s="18" t="str">
        <f>IF(OR(ISBLANK(I1497),ISBLANK(J1497)),"",IF(L1497="No", "TJ status removed",IF(K1497&gt;0.34, K1497 *1.15, K1497+0.05)))</f>
        <v>TJ status removed</v>
      </c>
      <c r="N1497" s="11">
        <v>16.07</v>
      </c>
      <c r="O1497" s="11">
        <v>852.34</v>
      </c>
      <c r="P1497" s="11">
        <v>33.26</v>
      </c>
      <c r="Q1497" s="11">
        <v>1456.46</v>
      </c>
      <c r="R1497" s="2"/>
    </row>
    <row r="1498" spans="1:18" ht="15.75" customHeight="1">
      <c r="A1498" s="2">
        <v>42823</v>
      </c>
      <c r="B1498" s="27" t="s">
        <v>1197</v>
      </c>
      <c r="C1498" s="12" t="s">
        <v>2996</v>
      </c>
      <c r="D1498" s="13" t="s">
        <v>2997</v>
      </c>
      <c r="E1498" s="2">
        <v>126</v>
      </c>
      <c r="F1498" s="2">
        <v>35</v>
      </c>
      <c r="G1498" s="19">
        <v>0.28000000000000003</v>
      </c>
      <c r="H1498" s="19">
        <v>0.33</v>
      </c>
      <c r="I1498" s="7">
        <v>48</v>
      </c>
      <c r="J1498" s="7">
        <v>14</v>
      </c>
      <c r="K1498" s="16">
        <f>IF(OR(ISBLANK(I1498),ISBLANK(J1498)),"",(J1498/I1498))</f>
        <v>0.29166666666666669</v>
      </c>
      <c r="L1498" s="17" t="str">
        <f>IF(K1498="","",IF(K1498&gt;=H1498,"Yes","No"))</f>
        <v>No</v>
      </c>
      <c r="M1498" s="18" t="str">
        <f>IF(OR(ISBLANK(I1498),ISBLANK(J1498)),"",IF(L1498="No", "TJ status removed",IF(K1498&gt;0.34, K1498 *1.15, K1498+0.05)))</f>
        <v>TJ status removed</v>
      </c>
      <c r="N1498" s="11">
        <v>15.79</v>
      </c>
      <c r="O1498" s="11">
        <v>264.56</v>
      </c>
      <c r="P1498" s="11">
        <v>12.14</v>
      </c>
      <c r="Q1498" s="11">
        <v>1003.07</v>
      </c>
      <c r="R1498" s="2"/>
    </row>
    <row r="1499" spans="1:18" ht="15.75" customHeight="1">
      <c r="A1499" s="2">
        <v>10709</v>
      </c>
      <c r="B1499" s="27" t="s">
        <v>1197</v>
      </c>
      <c r="C1499" s="12" t="s">
        <v>2998</v>
      </c>
      <c r="D1499" s="13" t="s">
        <v>2999</v>
      </c>
      <c r="E1499" s="2">
        <v>164</v>
      </c>
      <c r="F1499" s="2">
        <v>16</v>
      </c>
      <c r="G1499" s="19">
        <v>0.1</v>
      </c>
      <c r="H1499" s="19">
        <v>0.19</v>
      </c>
      <c r="I1499" s="7">
        <v>81</v>
      </c>
      <c r="J1499" s="7">
        <v>4</v>
      </c>
      <c r="K1499" s="16">
        <f>IF(OR(ISBLANK(I1499),ISBLANK(J1499)),"",(J1499/I1499))</f>
        <v>4.9382716049382713E-2</v>
      </c>
      <c r="L1499" s="17" t="str">
        <f>IF(K1499="","",IF(K1499&gt;=H1499,"Yes","No"))</f>
        <v>No</v>
      </c>
      <c r="M1499" s="18" t="str">
        <f>IF(OR(ISBLANK(I1499),ISBLANK(J1499)),"",IF(L1499="No", "TJ status removed",IF(K1499&gt;0.34, K1499 *1.15, K1499+0.05)))</f>
        <v>TJ status removed</v>
      </c>
      <c r="N1499" s="11">
        <v>19.600000000000001</v>
      </c>
      <c r="O1499" s="11">
        <v>212.22</v>
      </c>
      <c r="P1499" s="11">
        <v>15.5</v>
      </c>
      <c r="Q1499" s="11">
        <v>1475.5</v>
      </c>
      <c r="R1499" s="2"/>
    </row>
    <row r="1500" spans="1:18" ht="15.75" customHeight="1">
      <c r="A1500" s="2">
        <v>41558</v>
      </c>
      <c r="B1500" s="27" t="s">
        <v>1197</v>
      </c>
      <c r="C1500" s="12" t="s">
        <v>3000</v>
      </c>
      <c r="D1500" s="13" t="s">
        <v>3001</v>
      </c>
      <c r="E1500" s="2">
        <v>62</v>
      </c>
      <c r="F1500" s="2">
        <v>19</v>
      </c>
      <c r="G1500" s="19">
        <v>0.31</v>
      </c>
      <c r="H1500" s="19">
        <v>0.36</v>
      </c>
      <c r="I1500" s="7">
        <v>52</v>
      </c>
      <c r="J1500" s="7">
        <v>12</v>
      </c>
      <c r="K1500" s="16">
        <f>IF(OR(ISBLANK(I1500),ISBLANK(J1500)),"",(J1500/I1500))</f>
        <v>0.23076923076923078</v>
      </c>
      <c r="L1500" s="17" t="str">
        <f>IF(K1500="","",IF(K1500&gt;=H1500,"Yes","No"))</f>
        <v>No</v>
      </c>
      <c r="M1500" s="18" t="str">
        <f>IF(OR(ISBLANK(I1500),ISBLANK(J1500)),"",IF(L1500="No", "TJ status removed",IF(K1500&gt;0.34, K1500 *1.15, K1500+0.05)))</f>
        <v>TJ status removed</v>
      </c>
      <c r="N1500" s="11">
        <v>8.5299999999999994</v>
      </c>
      <c r="O1500" s="11">
        <v>340.08</v>
      </c>
      <c r="P1500" s="11">
        <v>15</v>
      </c>
      <c r="Q1500" s="11">
        <v>1555.58</v>
      </c>
      <c r="R1500" s="2"/>
    </row>
    <row r="1501" spans="1:18" ht="15.75" customHeight="1">
      <c r="A1501" s="2">
        <v>40866</v>
      </c>
      <c r="B1501" s="27" t="s">
        <v>1197</v>
      </c>
      <c r="C1501" s="12" t="s">
        <v>3002</v>
      </c>
      <c r="D1501" s="13" t="s">
        <v>3003</v>
      </c>
      <c r="E1501" s="2">
        <v>33</v>
      </c>
      <c r="F1501" s="2">
        <v>10</v>
      </c>
      <c r="G1501" s="19">
        <v>0.3</v>
      </c>
      <c r="H1501" s="19">
        <v>0.35</v>
      </c>
      <c r="I1501" s="7">
        <v>27</v>
      </c>
      <c r="J1501" s="7">
        <v>6</v>
      </c>
      <c r="K1501" s="16">
        <f>IF(OR(ISBLANK(I1501),ISBLANK(J1501)),"",(J1501/I1501))</f>
        <v>0.22222222222222221</v>
      </c>
      <c r="L1501" s="17" t="str">
        <f>IF(K1501="","",IF(K1501&gt;=H1501,"Yes","No"))</f>
        <v>No</v>
      </c>
      <c r="M1501" s="18" t="str">
        <f>IF(OR(ISBLANK(I1501),ISBLANK(J1501)),"",IF(L1501="No", "TJ status removed",IF(K1501&gt;0.34, K1501 *1.15, K1501+0.05)))</f>
        <v>TJ status removed</v>
      </c>
      <c r="N1501" s="11">
        <v>5.48</v>
      </c>
      <c r="O1501" s="11">
        <v>270.76</v>
      </c>
      <c r="P1501" s="11">
        <v>10.33</v>
      </c>
      <c r="Q1501" s="11">
        <v>1530</v>
      </c>
      <c r="R1501" s="43" t="s">
        <v>3004</v>
      </c>
    </row>
    <row r="1502" spans="1:18" ht="15.75" customHeight="1">
      <c r="A1502" s="2">
        <v>40953</v>
      </c>
      <c r="B1502" s="27" t="s">
        <v>1197</v>
      </c>
      <c r="C1502" s="12" t="s">
        <v>3005</v>
      </c>
      <c r="D1502" s="13" t="s">
        <v>3006</v>
      </c>
      <c r="E1502" s="2">
        <v>88</v>
      </c>
      <c r="F1502" s="2">
        <v>36</v>
      </c>
      <c r="G1502" s="19">
        <v>0.41</v>
      </c>
      <c r="H1502" s="19">
        <v>0.47</v>
      </c>
      <c r="I1502" s="7">
        <v>101</v>
      </c>
      <c r="J1502" s="7">
        <v>34</v>
      </c>
      <c r="K1502" s="16">
        <f>IF(OR(ISBLANK(I1502),ISBLANK(J1502)),"",(J1502/I1502))</f>
        <v>0.33663366336633666</v>
      </c>
      <c r="L1502" s="17" t="str">
        <f>IF(K1502="","",IF(K1502&gt;=H1502,"Yes","No"))</f>
        <v>No</v>
      </c>
      <c r="M1502" s="18" t="str">
        <f>IF(OR(ISBLANK(I1502),ISBLANK(J1502)),"",IF(L1502="No", "TJ status removed",IF(K1502&gt;0.34, K1502 *1.15, K1502+0.05)))</f>
        <v>TJ status removed</v>
      </c>
      <c r="N1502" s="11">
        <v>9.94</v>
      </c>
      <c r="O1502" s="11">
        <v>155.51</v>
      </c>
      <c r="P1502" s="11">
        <v>4.4400000000000004</v>
      </c>
      <c r="Q1502" s="11">
        <v>773.97</v>
      </c>
      <c r="R1502" s="2"/>
    </row>
    <row r="1503" spans="1:18" ht="15.75" customHeight="1">
      <c r="A1503" s="2">
        <v>43678</v>
      </c>
      <c r="B1503" s="27" t="s">
        <v>1197</v>
      </c>
      <c r="C1503" s="12" t="s">
        <v>3007</v>
      </c>
      <c r="D1503" s="13" t="s">
        <v>3008</v>
      </c>
      <c r="E1503" s="14">
        <v>38</v>
      </c>
      <c r="F1503" s="14">
        <v>22</v>
      </c>
      <c r="G1503" s="15">
        <v>0.57999999999999996</v>
      </c>
      <c r="H1503" s="15">
        <v>0.67</v>
      </c>
      <c r="I1503" s="7">
        <v>42</v>
      </c>
      <c r="J1503" s="7">
        <v>24</v>
      </c>
      <c r="K1503" s="16">
        <f>IF(OR(ISBLANK(I1503),ISBLANK(J1503)),"",(J1503/I1503))</f>
        <v>0.5714285714285714</v>
      </c>
      <c r="L1503" s="17" t="str">
        <f>IF(K1503="","",IF(K1503&gt;=H1503,"Yes","No"))</f>
        <v>No</v>
      </c>
      <c r="M1503" s="18" t="str">
        <f>IF(OR(ISBLANK(I1503),ISBLANK(J1503)),"",IF(L1503="No", "TJ status removed",IF(K1503&gt;0.34, K1503 *1.15, K1503+0.05)))</f>
        <v>TJ status removed</v>
      </c>
      <c r="N1503" s="11">
        <v>8.33</v>
      </c>
      <c r="O1503" s="11">
        <v>320.17</v>
      </c>
      <c r="P1503" s="11">
        <v>10.08</v>
      </c>
      <c r="Q1503" s="11">
        <v>1324.71</v>
      </c>
      <c r="R1503" s="2"/>
    </row>
    <row r="1504" spans="1:18" ht="15.75" customHeight="1">
      <c r="A1504" s="2">
        <v>41589</v>
      </c>
      <c r="B1504" s="27" t="s">
        <v>1197</v>
      </c>
      <c r="C1504" s="12" t="s">
        <v>3009</v>
      </c>
      <c r="D1504" s="13" t="s">
        <v>3010</v>
      </c>
      <c r="E1504" s="2">
        <v>34</v>
      </c>
      <c r="F1504" s="2">
        <v>6</v>
      </c>
      <c r="G1504" s="19">
        <v>0.18</v>
      </c>
      <c r="H1504" s="19">
        <v>0.26</v>
      </c>
      <c r="I1504" s="7">
        <v>53</v>
      </c>
      <c r="J1504" s="7">
        <v>11</v>
      </c>
      <c r="K1504" s="16">
        <f>IF(OR(ISBLANK(I1504),ISBLANK(J1504)),"",(J1504/I1504))</f>
        <v>0.20754716981132076</v>
      </c>
      <c r="L1504" s="17" t="str">
        <f>IF(K1504="","",IF(K1504&gt;=H1504,"Yes","No"))</f>
        <v>No</v>
      </c>
      <c r="M1504" s="18" t="str">
        <f>IF(OR(ISBLANK(I1504),ISBLANK(J1504)),"",IF(L1504="No", "TJ status removed",IF(K1504&gt;0.34, K1504 *1.15, K1504+0.05)))</f>
        <v>TJ status removed</v>
      </c>
      <c r="N1504" s="11">
        <v>20.6</v>
      </c>
      <c r="O1504" s="11">
        <v>807</v>
      </c>
      <c r="P1504" s="11">
        <v>8.09</v>
      </c>
      <c r="Q1504" s="11">
        <v>1746</v>
      </c>
      <c r="R1504" s="2"/>
    </row>
    <row r="1505" spans="1:18" ht="15.75" customHeight="1">
      <c r="A1505" s="2">
        <v>41565</v>
      </c>
      <c r="B1505" s="27" t="s">
        <v>1197</v>
      </c>
      <c r="C1505" s="12" t="s">
        <v>3011</v>
      </c>
      <c r="D1505" s="13" t="s">
        <v>3012</v>
      </c>
      <c r="E1505" s="2">
        <v>105</v>
      </c>
      <c r="F1505" s="2">
        <v>39</v>
      </c>
      <c r="G1505" s="19">
        <v>0.37</v>
      </c>
      <c r="H1505" s="19">
        <v>0.43</v>
      </c>
      <c r="I1505" s="7">
        <v>87</v>
      </c>
      <c r="J1505" s="7">
        <v>24</v>
      </c>
      <c r="K1505" s="16">
        <f>IF(OR(ISBLANK(I1505),ISBLANK(J1505)),"",(J1505/I1505))</f>
        <v>0.27586206896551724</v>
      </c>
      <c r="L1505" s="17" t="str">
        <f>IF(K1505="","",IF(K1505&gt;=H1505,"Yes","No"))</f>
        <v>No</v>
      </c>
      <c r="M1505" s="18" t="str">
        <f>IF(OR(ISBLANK(I1505),ISBLANK(J1505)),"",IF(L1505="No", "TJ status removed",IF(K1505&gt;0.34, K1505 *1.15, K1505+0.05)))</f>
        <v>TJ status removed</v>
      </c>
      <c r="N1505" s="11">
        <v>30.78</v>
      </c>
      <c r="O1505" s="11">
        <v>795.81</v>
      </c>
      <c r="P1505" s="11">
        <v>32.880000000000003</v>
      </c>
      <c r="Q1505" s="11">
        <v>1560.21</v>
      </c>
      <c r="R1505" s="2"/>
    </row>
    <row r="1506" spans="1:18" ht="15.75" customHeight="1">
      <c r="A1506" s="2">
        <v>12561</v>
      </c>
      <c r="B1506" s="27" t="s">
        <v>1197</v>
      </c>
      <c r="C1506" s="12" t="s">
        <v>3013</v>
      </c>
      <c r="D1506" s="13" t="s">
        <v>3014</v>
      </c>
      <c r="E1506" s="2">
        <v>55</v>
      </c>
      <c r="F1506" s="2">
        <v>8</v>
      </c>
      <c r="G1506" s="19">
        <v>0.15</v>
      </c>
      <c r="H1506" s="19">
        <v>0.22</v>
      </c>
      <c r="I1506" s="7">
        <v>67</v>
      </c>
      <c r="J1506" s="7">
        <v>14</v>
      </c>
      <c r="K1506" s="16">
        <f>IF(OR(ISBLANK(I1506),ISBLANK(J1506)),"",(J1506/I1506))</f>
        <v>0.20895522388059701</v>
      </c>
      <c r="L1506" s="17" t="str">
        <f>IF(K1506="","",IF(K1506&gt;=H1506,"Yes","No"))</f>
        <v>No</v>
      </c>
      <c r="M1506" s="18" t="str">
        <f>IF(OR(ISBLANK(I1506),ISBLANK(J1506)),"",IF(L1506="No", "TJ status removed",IF(K1506&gt;0.34, K1506 *1.15, K1506+0.05)))</f>
        <v>TJ status removed</v>
      </c>
      <c r="N1506" s="11">
        <v>22.83</v>
      </c>
      <c r="O1506" s="11">
        <v>943.58</v>
      </c>
      <c r="P1506" s="11">
        <v>11.86</v>
      </c>
      <c r="Q1506" s="11">
        <v>1534.36</v>
      </c>
      <c r="R1506" s="2"/>
    </row>
    <row r="1507" spans="1:18" ht="15.75" customHeight="1">
      <c r="A1507" s="2">
        <v>40692</v>
      </c>
      <c r="B1507" s="27" t="s">
        <v>1197</v>
      </c>
      <c r="C1507" s="12" t="s">
        <v>3015</v>
      </c>
      <c r="D1507" s="13" t="s">
        <v>3016</v>
      </c>
      <c r="E1507" s="2">
        <v>102</v>
      </c>
      <c r="F1507" s="2">
        <v>17</v>
      </c>
      <c r="G1507" s="19">
        <v>0.17</v>
      </c>
      <c r="H1507" s="19">
        <v>0.22</v>
      </c>
      <c r="I1507" s="7">
        <v>128</v>
      </c>
      <c r="J1507" s="7">
        <v>36</v>
      </c>
      <c r="K1507" s="16">
        <f>IF(OR(ISBLANK(I1507),ISBLANK(J1507)),"",(J1507/I1507))</f>
        <v>0.28125</v>
      </c>
      <c r="L1507" s="17" t="str">
        <f>IF(K1507="","",IF(K1507&gt;=H1507,"Yes","No"))</f>
        <v>Yes</v>
      </c>
      <c r="M1507" s="18">
        <f>IF(OR(ISBLANK(I1507),ISBLANK(J1507)),"",IF(L1507="No", "TJ status removed",IF(K1507&gt;0.34, K1507 *1.15, K1507+0.05)))</f>
        <v>0.33124999999999999</v>
      </c>
      <c r="N1507" s="11">
        <v>24.07</v>
      </c>
      <c r="O1507" s="11">
        <v>787.79</v>
      </c>
      <c r="P1507" s="11">
        <v>24.5</v>
      </c>
      <c r="Q1507" s="11">
        <v>1840.33</v>
      </c>
      <c r="R1507" s="2"/>
    </row>
    <row r="1508" spans="1:18" ht="15.75" customHeight="1">
      <c r="A1508" s="2">
        <v>40199</v>
      </c>
      <c r="B1508" s="27" t="s">
        <v>1197</v>
      </c>
      <c r="C1508" s="12" t="s">
        <v>3017</v>
      </c>
      <c r="D1508" s="13" t="s">
        <v>3018</v>
      </c>
      <c r="E1508" s="2">
        <v>19</v>
      </c>
      <c r="F1508" s="2">
        <v>1</v>
      </c>
      <c r="G1508" s="19">
        <v>0.05</v>
      </c>
      <c r="H1508" s="19">
        <v>0.23</v>
      </c>
      <c r="I1508" s="7">
        <v>9</v>
      </c>
      <c r="J1508" s="7">
        <v>0</v>
      </c>
      <c r="K1508" s="16">
        <f>IF(OR(ISBLANK(I1508),ISBLANK(J1508)),"",(J1508/I1508))</f>
        <v>0</v>
      </c>
      <c r="L1508" s="17" t="str">
        <f>IF(K1508="","",IF(K1508&gt;=H1508,"Yes","No"))</f>
        <v>No</v>
      </c>
      <c r="M1508" s="18" t="str">
        <f>IF(OR(ISBLANK(I1508),ISBLANK(J1508)),"",IF(L1508="No", "TJ status removed",IF(K1508&gt;0.34, K1508 *1.15, K1508+0.05)))</f>
        <v>TJ status removed</v>
      </c>
      <c r="N1508" s="11">
        <v>3.11</v>
      </c>
      <c r="O1508" s="11">
        <v>184.44</v>
      </c>
      <c r="P1508" s="11">
        <v>0</v>
      </c>
      <c r="Q1508" s="11">
        <v>0</v>
      </c>
      <c r="R1508" s="2"/>
    </row>
    <row r="1509" spans="1:18" ht="15.75" customHeight="1">
      <c r="A1509" s="2">
        <v>11334</v>
      </c>
      <c r="B1509" s="27" t="s">
        <v>1197</v>
      </c>
      <c r="C1509" s="12" t="s">
        <v>3019</v>
      </c>
      <c r="D1509" s="13" t="s">
        <v>3020</v>
      </c>
      <c r="E1509" s="2">
        <v>45</v>
      </c>
      <c r="F1509" s="2">
        <v>3</v>
      </c>
      <c r="G1509" s="19">
        <v>7.0000000000000007E-2</v>
      </c>
      <c r="H1509" s="19">
        <v>0.19</v>
      </c>
      <c r="I1509" s="7">
        <v>68</v>
      </c>
      <c r="J1509" s="7">
        <v>6</v>
      </c>
      <c r="K1509" s="16">
        <f>IF(OR(ISBLANK(I1509),ISBLANK(J1509)),"",(J1509/I1509))</f>
        <v>8.8235294117647065E-2</v>
      </c>
      <c r="L1509" s="17" t="str">
        <f>IF(K1509="","",IF(K1509&gt;=H1509,"Yes","No"))</f>
        <v>No</v>
      </c>
      <c r="M1509" s="18" t="str">
        <f>IF(OR(ISBLANK(I1509),ISBLANK(J1509)),"",IF(L1509="No", "TJ status removed",IF(K1509&gt;0.34, K1509 *1.15, K1509+0.05)))</f>
        <v>TJ status removed</v>
      </c>
      <c r="N1509" s="11">
        <v>29.98</v>
      </c>
      <c r="O1509" s="11">
        <v>944.81</v>
      </c>
      <c r="P1509" s="11">
        <v>26.83</v>
      </c>
      <c r="Q1509" s="11">
        <v>1821.67</v>
      </c>
      <c r="R1509" s="2"/>
    </row>
    <row r="1510" spans="1:18" ht="15.75" customHeight="1">
      <c r="A1510" s="2">
        <v>10644</v>
      </c>
      <c r="B1510" s="27" t="s">
        <v>1197</v>
      </c>
      <c r="C1510" s="12" t="s">
        <v>3021</v>
      </c>
      <c r="D1510" s="13" t="s">
        <v>3022</v>
      </c>
      <c r="E1510" s="2">
        <v>24</v>
      </c>
      <c r="F1510" s="2">
        <v>4</v>
      </c>
      <c r="G1510" s="19">
        <v>0.17</v>
      </c>
      <c r="H1510" s="19">
        <v>0.22</v>
      </c>
      <c r="I1510" s="7">
        <v>22</v>
      </c>
      <c r="J1510" s="7">
        <v>5</v>
      </c>
      <c r="K1510" s="16">
        <f>IF(OR(ISBLANK(I1510),ISBLANK(J1510)),"",(J1510/I1510))</f>
        <v>0.22727272727272727</v>
      </c>
      <c r="L1510" s="17" t="str">
        <f>IF(K1510="","",IF(K1510&gt;=H1510,"Yes","No"))</f>
        <v>Yes</v>
      </c>
      <c r="M1510" s="18">
        <f>IF(OR(ISBLANK(I1510),ISBLANK(J1510)),"",IF(L1510="No", "TJ status removed",IF(K1510&gt;0.34, K1510 *1.15, K1510+0.05)))</f>
        <v>0.27727272727272728</v>
      </c>
      <c r="N1510" s="11">
        <v>3.94</v>
      </c>
      <c r="O1510" s="11">
        <v>441.41</v>
      </c>
      <c r="P1510" s="11">
        <v>11.6</v>
      </c>
      <c r="Q1510" s="11">
        <v>1651</v>
      </c>
      <c r="R1510" s="2"/>
    </row>
    <row r="1511" spans="1:18" ht="15.75" customHeight="1">
      <c r="A1511" s="2">
        <v>40622</v>
      </c>
      <c r="B1511" s="27" t="s">
        <v>1197</v>
      </c>
      <c r="C1511" s="12" t="s">
        <v>3023</v>
      </c>
      <c r="D1511" s="13" t="s">
        <v>3024</v>
      </c>
      <c r="E1511" s="2">
        <v>80</v>
      </c>
      <c r="F1511" s="2">
        <v>16</v>
      </c>
      <c r="G1511" s="19">
        <v>0.2</v>
      </c>
      <c r="H1511" s="19">
        <v>0.25</v>
      </c>
      <c r="I1511" s="7">
        <v>109</v>
      </c>
      <c r="J1511" s="7">
        <v>25</v>
      </c>
      <c r="K1511" s="16">
        <f>IF(OR(ISBLANK(I1511),ISBLANK(J1511)),"",(J1511/I1511))</f>
        <v>0.22935779816513763</v>
      </c>
      <c r="L1511" s="17" t="str">
        <f>IF(K1511="","",IF(K1511&gt;=H1511,"Yes","No"))</f>
        <v>No</v>
      </c>
      <c r="M1511" s="18" t="str">
        <f>IF(OR(ISBLANK(I1511),ISBLANK(J1511)),"",IF(L1511="No", "TJ status removed",IF(K1511&gt;0.34, K1511 *1.15, K1511+0.05)))</f>
        <v>TJ status removed</v>
      </c>
      <c r="N1511" s="11">
        <v>5.43</v>
      </c>
      <c r="O1511" s="11">
        <v>133.26</v>
      </c>
      <c r="P1511" s="11">
        <v>13.84</v>
      </c>
      <c r="Q1511" s="11">
        <v>857.56</v>
      </c>
      <c r="R1511" s="2"/>
    </row>
    <row r="1512" spans="1:18" ht="15.75" customHeight="1">
      <c r="A1512" s="2">
        <v>40710</v>
      </c>
      <c r="B1512" s="27" t="s">
        <v>1197</v>
      </c>
      <c r="C1512" s="12" t="s">
        <v>3025</v>
      </c>
      <c r="D1512" s="13" t="s">
        <v>3026</v>
      </c>
      <c r="E1512" s="2">
        <v>61</v>
      </c>
      <c r="F1512" s="2">
        <v>23</v>
      </c>
      <c r="G1512" s="19">
        <v>0.38</v>
      </c>
      <c r="H1512" s="19">
        <v>0.44</v>
      </c>
      <c r="I1512" s="7">
        <v>27</v>
      </c>
      <c r="J1512" s="7">
        <v>1</v>
      </c>
      <c r="K1512" s="16">
        <f>IF(OR(ISBLANK(I1512),ISBLANK(J1512)),"",(J1512/I1512))</f>
        <v>3.7037037037037035E-2</v>
      </c>
      <c r="L1512" s="17" t="str">
        <f>IF(K1512="","",IF(K1512&gt;=H1512,"Yes","No"))</f>
        <v>No</v>
      </c>
      <c r="M1512" s="18" t="str">
        <f>IF(OR(ISBLANK(I1512),ISBLANK(J1512)),"",IF(L1512="No", "TJ status removed",IF(K1512&gt;0.34, K1512 *1.15, K1512+0.05)))</f>
        <v>TJ status removed</v>
      </c>
      <c r="N1512" s="11">
        <v>13.31</v>
      </c>
      <c r="O1512" s="11">
        <v>487.58</v>
      </c>
      <c r="P1512" s="11">
        <v>0</v>
      </c>
      <c r="Q1512" s="11">
        <v>741</v>
      </c>
      <c r="R1512" s="2"/>
    </row>
    <row r="1513" spans="1:18" ht="15.75" customHeight="1">
      <c r="A1513" s="2">
        <v>11816</v>
      </c>
      <c r="B1513" s="27" t="s">
        <v>1197</v>
      </c>
      <c r="C1513" s="12" t="s">
        <v>3027</v>
      </c>
      <c r="D1513" s="13" t="s">
        <v>3028</v>
      </c>
      <c r="E1513" s="2">
        <v>178</v>
      </c>
      <c r="F1513" s="2">
        <v>5</v>
      </c>
      <c r="G1513" s="19">
        <v>0.03</v>
      </c>
      <c r="H1513" s="19">
        <v>0.13</v>
      </c>
      <c r="I1513" s="7">
        <v>246</v>
      </c>
      <c r="J1513" s="7">
        <v>20</v>
      </c>
      <c r="K1513" s="16">
        <f>IF(OR(ISBLANK(I1513),ISBLANK(J1513)),"",(J1513/I1513))</f>
        <v>8.1300813008130079E-2</v>
      </c>
      <c r="L1513" s="17" t="str">
        <f>IF(K1513="","",IF(K1513&gt;=H1513,"Yes","No"))</f>
        <v>No</v>
      </c>
      <c r="M1513" s="18" t="str">
        <f>IF(OR(ISBLANK(I1513),ISBLANK(J1513)),"",IF(L1513="No", "TJ status removed",IF(K1513&gt;0.34, K1513 *1.15, K1513+0.05)))</f>
        <v>TJ status removed</v>
      </c>
      <c r="N1513" s="11">
        <v>33.08</v>
      </c>
      <c r="O1513" s="11">
        <v>241.85</v>
      </c>
      <c r="P1513" s="11">
        <v>32.35</v>
      </c>
      <c r="Q1513" s="11">
        <v>1025.4000000000001</v>
      </c>
      <c r="R1513" s="2"/>
    </row>
    <row r="1514" spans="1:18" ht="15.75" customHeight="1">
      <c r="A1514" s="2">
        <v>41204</v>
      </c>
      <c r="B1514" s="27" t="s">
        <v>1197</v>
      </c>
      <c r="C1514" s="12" t="s">
        <v>3029</v>
      </c>
      <c r="D1514" s="13" t="s">
        <v>3030</v>
      </c>
      <c r="E1514" s="2">
        <v>449</v>
      </c>
      <c r="F1514" s="2">
        <v>10</v>
      </c>
      <c r="G1514" s="19">
        <v>0.02</v>
      </c>
      <c r="H1514" s="19">
        <v>0.12</v>
      </c>
      <c r="I1514" s="7">
        <v>503</v>
      </c>
      <c r="J1514" s="7">
        <v>16</v>
      </c>
      <c r="K1514" s="16">
        <f>IF(OR(ISBLANK(I1514),ISBLANK(J1514)),"",(J1514/I1514))</f>
        <v>3.1809145129224649E-2</v>
      </c>
      <c r="L1514" s="17" t="str">
        <f>IF(K1514="","",IF(K1514&gt;=H1514,"Yes","No"))</f>
        <v>No</v>
      </c>
      <c r="M1514" s="18" t="str">
        <f>IF(OR(ISBLANK(I1514),ISBLANK(J1514)),"",IF(L1514="No", "TJ status removed",IF(K1514&gt;0.34, K1514 *1.15, K1514+0.05)))</f>
        <v>TJ status removed</v>
      </c>
      <c r="N1514" s="11">
        <v>30.34</v>
      </c>
      <c r="O1514" s="11">
        <v>226.29</v>
      </c>
      <c r="P1514" s="11">
        <v>16</v>
      </c>
      <c r="Q1514" s="11">
        <v>1128.6199999999999</v>
      </c>
      <c r="R1514" s="2"/>
    </row>
    <row r="1515" spans="1:18" ht="15.75" customHeight="1">
      <c r="A1515" s="2">
        <v>11053</v>
      </c>
      <c r="B1515" s="27" t="s">
        <v>1197</v>
      </c>
      <c r="C1515" s="12" t="s">
        <v>3031</v>
      </c>
      <c r="D1515" s="13" t="s">
        <v>3032</v>
      </c>
      <c r="E1515" s="2">
        <v>358</v>
      </c>
      <c r="F1515" s="2">
        <v>14</v>
      </c>
      <c r="G1515" s="19">
        <v>0.04</v>
      </c>
      <c r="H1515" s="19">
        <v>0.12</v>
      </c>
      <c r="I1515" s="7">
        <v>265</v>
      </c>
      <c r="J1515" s="7">
        <v>13</v>
      </c>
      <c r="K1515" s="16">
        <f>IF(OR(ISBLANK(I1515),ISBLANK(J1515)),"",(J1515/I1515))</f>
        <v>4.9056603773584909E-2</v>
      </c>
      <c r="L1515" s="17" t="str">
        <f>IF(K1515="","",IF(K1515&gt;=H1515,"Yes","No"))</f>
        <v>No</v>
      </c>
      <c r="M1515" s="18" t="str">
        <f>IF(OR(ISBLANK(I1515),ISBLANK(J1515)),"",IF(L1515="No", "TJ status removed",IF(K1515&gt;0.34, K1515 *1.15, K1515+0.05)))</f>
        <v>TJ status removed</v>
      </c>
      <c r="N1515" s="11">
        <v>9.56</v>
      </c>
      <c r="O1515" s="11">
        <v>303.91000000000003</v>
      </c>
      <c r="P1515" s="11">
        <v>13.46</v>
      </c>
      <c r="Q1515" s="11">
        <v>1502.54</v>
      </c>
      <c r="R1515" s="2"/>
    </row>
    <row r="1516" spans="1:18" ht="15.75" customHeight="1">
      <c r="A1516" s="2">
        <v>41980</v>
      </c>
      <c r="B1516" s="27" t="s">
        <v>1197</v>
      </c>
      <c r="C1516" s="12" t="s">
        <v>3033</v>
      </c>
      <c r="D1516" s="13" t="s">
        <v>3034</v>
      </c>
      <c r="E1516" s="2">
        <v>146</v>
      </c>
      <c r="F1516" s="2">
        <v>63</v>
      </c>
      <c r="G1516" s="19">
        <v>0.43</v>
      </c>
      <c r="H1516" s="19">
        <v>0.49</v>
      </c>
      <c r="I1516" s="7">
        <v>138</v>
      </c>
      <c r="J1516" s="7">
        <v>58</v>
      </c>
      <c r="K1516" s="16">
        <f>IF(OR(ISBLANK(I1516),ISBLANK(J1516)),"",(J1516/I1516))</f>
        <v>0.42028985507246375</v>
      </c>
      <c r="L1516" s="17" t="str">
        <f>IF(K1516="","",IF(K1516&gt;=H1516,"Yes","No"))</f>
        <v>No</v>
      </c>
      <c r="M1516" s="18" t="str">
        <f>IF(OR(ISBLANK(I1516),ISBLANK(J1516)),"",IF(L1516="No", "TJ status removed",IF(K1516&gt;0.34, K1516 *1.15, K1516+0.05)))</f>
        <v>TJ status removed</v>
      </c>
      <c r="N1516" s="11">
        <v>15.46</v>
      </c>
      <c r="O1516" s="11">
        <v>271.58999999999997</v>
      </c>
      <c r="P1516" s="11">
        <v>13.47</v>
      </c>
      <c r="Q1516" s="11">
        <v>1206.1199999999999</v>
      </c>
      <c r="R1516" s="2"/>
    </row>
    <row r="1517" spans="1:18" ht="15.75" customHeight="1">
      <c r="A1517" s="2">
        <v>40200</v>
      </c>
      <c r="B1517" s="27" t="s">
        <v>1197</v>
      </c>
      <c r="C1517" s="12" t="s">
        <v>3035</v>
      </c>
      <c r="D1517" s="13" t="s">
        <v>3036</v>
      </c>
      <c r="E1517" s="2">
        <v>11</v>
      </c>
      <c r="F1517" s="2">
        <v>1</v>
      </c>
      <c r="G1517" s="19">
        <v>0.09</v>
      </c>
      <c r="H1517" s="19">
        <v>0.14000000000000001</v>
      </c>
      <c r="I1517" s="7">
        <v>10</v>
      </c>
      <c r="J1517" s="7">
        <v>1</v>
      </c>
      <c r="K1517" s="16">
        <f>IF(OR(ISBLANK(I1517),ISBLANK(J1517)),"",(J1517/I1517))</f>
        <v>0.1</v>
      </c>
      <c r="L1517" s="17" t="str">
        <f>IF(K1517="","",IF(K1517&gt;=H1517,"Yes","No"))</f>
        <v>No</v>
      </c>
      <c r="M1517" s="18" t="str">
        <f>IF(OR(ISBLANK(I1517),ISBLANK(J1517)),"",IF(L1517="No", "TJ status removed",IF(K1517&gt;0.34, K1517 *1.15, K1517+0.05)))</f>
        <v>TJ status removed</v>
      </c>
      <c r="N1517" s="11">
        <v>8.67</v>
      </c>
      <c r="O1517" s="11">
        <v>1040.33</v>
      </c>
      <c r="P1517" s="11">
        <v>0</v>
      </c>
      <c r="Q1517" s="11">
        <v>2101</v>
      </c>
      <c r="R1517" s="2"/>
    </row>
    <row r="1518" spans="1:18" ht="15.75" customHeight="1">
      <c r="A1518" s="2">
        <v>11235</v>
      </c>
      <c r="B1518" s="27" t="s">
        <v>1197</v>
      </c>
      <c r="C1518" s="12" t="s">
        <v>3037</v>
      </c>
      <c r="D1518" s="13" t="s">
        <v>3038</v>
      </c>
      <c r="E1518" s="2">
        <v>94</v>
      </c>
      <c r="F1518" s="2">
        <v>28</v>
      </c>
      <c r="G1518" s="19">
        <v>0.3</v>
      </c>
      <c r="H1518" s="19">
        <v>0.35</v>
      </c>
      <c r="I1518" s="7">
        <v>80</v>
      </c>
      <c r="J1518" s="7">
        <v>33</v>
      </c>
      <c r="K1518" s="16">
        <f>IF(OR(ISBLANK(I1518),ISBLANK(J1518)),"",(J1518/I1518))</f>
        <v>0.41249999999999998</v>
      </c>
      <c r="L1518" s="17" t="str">
        <f>IF(K1518="","",IF(K1518&gt;=H1518,"Yes","No"))</f>
        <v>Yes</v>
      </c>
      <c r="M1518" s="18">
        <f>IF(OR(ISBLANK(I1518),ISBLANK(J1518)),"",IF(L1518="No", "TJ status removed",IF(K1518&gt;0.34, K1518 *1.15, K1518+0.05)))</f>
        <v>0.47437499999999994</v>
      </c>
      <c r="N1518" s="11">
        <v>5.17</v>
      </c>
      <c r="O1518" s="11">
        <v>192.4</v>
      </c>
      <c r="P1518" s="11">
        <v>16.48</v>
      </c>
      <c r="Q1518" s="11">
        <v>820.3</v>
      </c>
      <c r="R1518" s="2"/>
    </row>
    <row r="1519" spans="1:18" ht="15.75" customHeight="1">
      <c r="A1519" s="2">
        <v>10971</v>
      </c>
      <c r="B1519" s="27" t="s">
        <v>1197</v>
      </c>
      <c r="C1519" s="12" t="s">
        <v>3039</v>
      </c>
      <c r="D1519" s="13" t="s">
        <v>3040</v>
      </c>
      <c r="E1519" s="2">
        <v>28</v>
      </c>
      <c r="F1519" s="2">
        <v>2</v>
      </c>
      <c r="G1519" s="19">
        <v>7.0000000000000007E-2</v>
      </c>
      <c r="H1519" s="19">
        <v>0.24</v>
      </c>
      <c r="I1519" s="7">
        <v>22</v>
      </c>
      <c r="J1519" s="7">
        <v>5</v>
      </c>
      <c r="K1519" s="16">
        <f>IF(OR(ISBLANK(I1519),ISBLANK(J1519)),"",(J1519/I1519))</f>
        <v>0.22727272727272727</v>
      </c>
      <c r="L1519" s="17" t="str">
        <f>IF(K1519="","",IF(K1519&gt;=H1519,"Yes","No"))</f>
        <v>No</v>
      </c>
      <c r="M1519" s="18" t="str">
        <f>IF(OR(ISBLANK(I1519),ISBLANK(J1519)),"",IF(L1519="No", "TJ status removed",IF(K1519&gt;0.34, K1519 *1.15, K1519+0.05)))</f>
        <v>TJ status removed</v>
      </c>
      <c r="N1519" s="11">
        <v>21</v>
      </c>
      <c r="O1519" s="11">
        <v>273.24</v>
      </c>
      <c r="P1519" s="11">
        <v>4.4000000000000004</v>
      </c>
      <c r="Q1519" s="11">
        <v>1110</v>
      </c>
      <c r="R1519" s="2"/>
    </row>
    <row r="1520" spans="1:18" ht="15.75" customHeight="1">
      <c r="A1520" s="2">
        <v>12029</v>
      </c>
      <c r="B1520" s="27" t="s">
        <v>1197</v>
      </c>
      <c r="C1520" s="12" t="s">
        <v>3041</v>
      </c>
      <c r="D1520" s="13" t="s">
        <v>3042</v>
      </c>
      <c r="E1520" s="2">
        <v>87</v>
      </c>
      <c r="F1520" s="2">
        <v>28</v>
      </c>
      <c r="G1520" s="19">
        <v>0.32</v>
      </c>
      <c r="H1520" s="19">
        <v>0.41</v>
      </c>
      <c r="I1520" s="7">
        <v>68</v>
      </c>
      <c r="J1520" s="7">
        <v>28</v>
      </c>
      <c r="K1520" s="16">
        <f>IF(OR(ISBLANK(I1520),ISBLANK(J1520)),"",(J1520/I1520))</f>
        <v>0.41176470588235292</v>
      </c>
      <c r="L1520" s="17" t="str">
        <f>IF(K1520="","",IF(K1520&gt;=H1520,"Yes","No"))</f>
        <v>Yes</v>
      </c>
      <c r="M1520" s="18">
        <f>IF(OR(ISBLANK(I1520),ISBLANK(J1520)),"",IF(L1520="No", "TJ status removed",IF(K1520&gt;0.34, K1520 *1.15, K1520+0.05)))</f>
        <v>0.47352941176470581</v>
      </c>
      <c r="N1520" s="11">
        <v>12.48</v>
      </c>
      <c r="O1520" s="11">
        <v>584.67999999999995</v>
      </c>
      <c r="P1520" s="11">
        <v>23.79</v>
      </c>
      <c r="Q1520" s="11">
        <v>2294.0700000000002</v>
      </c>
      <c r="R1520" s="2"/>
    </row>
    <row r="1521" spans="1:18" ht="15.75" customHeight="1">
      <c r="A1521" s="2">
        <v>10989</v>
      </c>
      <c r="B1521" s="27" t="s">
        <v>1197</v>
      </c>
      <c r="C1521" s="12" t="s">
        <v>3043</v>
      </c>
      <c r="D1521" s="13" t="s">
        <v>3044</v>
      </c>
      <c r="E1521" s="2">
        <v>59</v>
      </c>
      <c r="F1521" s="2">
        <v>18</v>
      </c>
      <c r="G1521" s="19">
        <v>0.31</v>
      </c>
      <c r="H1521" s="19">
        <v>0.36</v>
      </c>
      <c r="I1521" s="7">
        <v>75</v>
      </c>
      <c r="J1521" s="7">
        <v>17</v>
      </c>
      <c r="K1521" s="16">
        <f>IF(OR(ISBLANK(I1521),ISBLANK(J1521)),"",(J1521/I1521))</f>
        <v>0.22666666666666666</v>
      </c>
      <c r="L1521" s="17" t="str">
        <f>IF(K1521="","",IF(K1521&gt;=H1521,"Yes","No"))</f>
        <v>No</v>
      </c>
      <c r="M1521" s="18" t="str">
        <f>IF(OR(ISBLANK(I1521),ISBLANK(J1521)),"",IF(L1521="No", "TJ status removed",IF(K1521&gt;0.34, K1521 *1.15, K1521+0.05)))</f>
        <v>TJ status removed</v>
      </c>
      <c r="N1521" s="11">
        <v>21.43</v>
      </c>
      <c r="O1521" s="11">
        <v>698.17</v>
      </c>
      <c r="P1521" s="11">
        <v>28.76</v>
      </c>
      <c r="Q1521" s="11">
        <v>3103.12</v>
      </c>
      <c r="R1521" s="2"/>
    </row>
    <row r="1522" spans="1:18" ht="15.75" customHeight="1">
      <c r="A1522" s="2">
        <v>42690</v>
      </c>
      <c r="B1522" s="27" t="s">
        <v>1197</v>
      </c>
      <c r="C1522" s="12" t="s">
        <v>3045</v>
      </c>
      <c r="D1522" s="13" t="s">
        <v>3046</v>
      </c>
      <c r="E1522" s="2">
        <v>149</v>
      </c>
      <c r="F1522" s="2">
        <v>5</v>
      </c>
      <c r="G1522" s="19">
        <v>0.03</v>
      </c>
      <c r="H1522" s="19">
        <v>0.14000000000000001</v>
      </c>
      <c r="I1522" s="7">
        <v>96</v>
      </c>
      <c r="J1522" s="7">
        <v>9</v>
      </c>
      <c r="K1522" s="16">
        <f>IF(OR(ISBLANK(I1522),ISBLANK(J1522)),"",(J1522/I1522))</f>
        <v>9.375E-2</v>
      </c>
      <c r="L1522" s="17" t="str">
        <f>IF(K1522="","",IF(K1522&gt;=H1522,"Yes","No"))</f>
        <v>No</v>
      </c>
      <c r="M1522" s="18" t="str">
        <f>IF(OR(ISBLANK(I1522),ISBLANK(J1522)),"",IF(L1522="No", "TJ status removed",IF(K1522&gt;0.34, K1522 *1.15, K1522+0.05)))</f>
        <v>TJ status removed</v>
      </c>
      <c r="N1522" s="11">
        <v>8.66</v>
      </c>
      <c r="O1522" s="11">
        <v>226.86</v>
      </c>
      <c r="P1522" s="11">
        <v>7.44</v>
      </c>
      <c r="Q1522" s="11">
        <v>932.56</v>
      </c>
      <c r="R1522" s="2"/>
    </row>
    <row r="1523" spans="1:18" ht="15.75" customHeight="1">
      <c r="A1523" s="2">
        <v>40808</v>
      </c>
      <c r="B1523" s="27" t="s">
        <v>1197</v>
      </c>
      <c r="C1523" s="12" t="s">
        <v>3047</v>
      </c>
      <c r="D1523" s="13" t="s">
        <v>3048</v>
      </c>
      <c r="E1523" s="2">
        <v>189</v>
      </c>
      <c r="F1523" s="2">
        <v>20</v>
      </c>
      <c r="G1523" s="19">
        <v>0.11</v>
      </c>
      <c r="H1523" s="19">
        <v>0.18</v>
      </c>
      <c r="I1523" s="7">
        <v>208</v>
      </c>
      <c r="J1523" s="7">
        <v>23</v>
      </c>
      <c r="K1523" s="16">
        <f>IF(OR(ISBLANK(I1523),ISBLANK(J1523)),"",(J1523/I1523))</f>
        <v>0.11057692307692307</v>
      </c>
      <c r="L1523" s="17" t="str">
        <f>IF(K1523="","",IF(K1523&gt;=H1523,"Yes","No"))</f>
        <v>No</v>
      </c>
      <c r="M1523" s="18" t="str">
        <f>IF(OR(ISBLANK(I1523),ISBLANK(J1523)),"",IF(L1523="No", "TJ status removed",IF(K1523&gt;0.34, K1523 *1.15, K1523+0.05)))</f>
        <v>TJ status removed</v>
      </c>
      <c r="N1523" s="11">
        <v>9.67</v>
      </c>
      <c r="O1523" s="11">
        <v>314.66000000000003</v>
      </c>
      <c r="P1523" s="11">
        <v>11.7</v>
      </c>
      <c r="Q1523" s="11">
        <v>1098.22</v>
      </c>
      <c r="R1523" s="2"/>
    </row>
    <row r="1524" spans="1:18" ht="15.75" customHeight="1">
      <c r="A1524" s="2">
        <v>11082</v>
      </c>
      <c r="B1524" s="27" t="s">
        <v>1197</v>
      </c>
      <c r="C1524" s="12" t="s">
        <v>3049</v>
      </c>
      <c r="D1524" s="13" t="s">
        <v>3050</v>
      </c>
      <c r="E1524" s="2">
        <v>367</v>
      </c>
      <c r="F1524" s="2">
        <v>43</v>
      </c>
      <c r="G1524" s="19">
        <v>0.12</v>
      </c>
      <c r="H1524" s="19">
        <v>0.17</v>
      </c>
      <c r="I1524" s="7">
        <v>386</v>
      </c>
      <c r="J1524" s="7">
        <v>86</v>
      </c>
      <c r="K1524" s="16">
        <f>IF(OR(ISBLANK(I1524),ISBLANK(J1524)),"",(J1524/I1524))</f>
        <v>0.22279792746113988</v>
      </c>
      <c r="L1524" s="17" t="str">
        <f>IF(K1524="","",IF(K1524&gt;=H1524,"Yes","No"))</f>
        <v>Yes</v>
      </c>
      <c r="M1524" s="18">
        <f>IF(OR(ISBLANK(I1524),ISBLANK(J1524)),"",IF(L1524="No", "TJ status removed",IF(K1524&gt;0.34, K1524 *1.15, K1524+0.05)))</f>
        <v>0.2727979274611399</v>
      </c>
      <c r="N1524" s="11">
        <v>24.74</v>
      </c>
      <c r="O1524" s="11">
        <v>1841.79</v>
      </c>
      <c r="P1524" s="11">
        <v>29.14</v>
      </c>
      <c r="Q1524" s="11">
        <v>1948.07</v>
      </c>
      <c r="R1524" s="2"/>
    </row>
    <row r="1525" spans="1:18" ht="15.75" customHeight="1">
      <c r="A1525" s="2">
        <v>40305</v>
      </c>
      <c r="B1525" s="27" t="s">
        <v>1197</v>
      </c>
      <c r="C1525" s="12" t="s">
        <v>3051</v>
      </c>
      <c r="D1525" s="13" t="s">
        <v>3052</v>
      </c>
      <c r="E1525" s="2">
        <v>25</v>
      </c>
      <c r="F1525" s="2">
        <v>0</v>
      </c>
      <c r="G1525" s="19">
        <v>0</v>
      </c>
      <c r="H1525" s="19">
        <v>0.1</v>
      </c>
      <c r="I1525" s="7">
        <v>27</v>
      </c>
      <c r="J1525" s="7">
        <v>2</v>
      </c>
      <c r="K1525" s="16">
        <f>IF(OR(ISBLANK(I1525),ISBLANK(J1525)),"",(J1525/I1525))</f>
        <v>7.407407407407407E-2</v>
      </c>
      <c r="L1525" s="17" t="str">
        <f>IF(K1525="","",IF(K1525&gt;=H1525,"Yes","No"))</f>
        <v>No</v>
      </c>
      <c r="M1525" s="18" t="str">
        <f>IF(OR(ISBLANK(I1525),ISBLANK(J1525)),"",IF(L1525="No", "TJ status removed",IF(K1525&gt;0.34, K1525 *1.15, K1525+0.05)))</f>
        <v>TJ status removed</v>
      </c>
      <c r="N1525" s="11">
        <v>1.2</v>
      </c>
      <c r="O1525" s="11">
        <v>220.84</v>
      </c>
      <c r="P1525" s="11">
        <v>84</v>
      </c>
      <c r="Q1525" s="11">
        <v>2707</v>
      </c>
      <c r="R1525" s="2"/>
    </row>
    <row r="1526" spans="1:18" ht="15.75" customHeight="1">
      <c r="A1526" s="2">
        <v>12600</v>
      </c>
      <c r="B1526" s="27" t="s">
        <v>1197</v>
      </c>
      <c r="C1526" s="12" t="s">
        <v>3053</v>
      </c>
      <c r="D1526" s="13" t="s">
        <v>3054</v>
      </c>
      <c r="E1526" s="2">
        <v>113</v>
      </c>
      <c r="F1526" s="2">
        <v>43</v>
      </c>
      <c r="G1526" s="19">
        <v>0.38</v>
      </c>
      <c r="H1526" s="19">
        <v>0.54</v>
      </c>
      <c r="I1526" s="7">
        <v>86</v>
      </c>
      <c r="J1526" s="7">
        <v>39</v>
      </c>
      <c r="K1526" s="16">
        <f>IF(OR(ISBLANK(I1526),ISBLANK(J1526)),"",(J1526/I1526))</f>
        <v>0.45348837209302323</v>
      </c>
      <c r="L1526" s="17" t="str">
        <f>IF(K1526="","",IF(K1526&gt;=H1526,"Yes","No"))</f>
        <v>No</v>
      </c>
      <c r="M1526" s="18" t="str">
        <f>IF(OR(ISBLANK(I1526),ISBLANK(J1526)),"",IF(L1526="No", "TJ status removed",IF(K1526&gt;0.34, K1526 *1.15, K1526+0.05)))</f>
        <v>TJ status removed</v>
      </c>
      <c r="N1526" s="11">
        <v>14.26</v>
      </c>
      <c r="O1526" s="11">
        <v>564.89</v>
      </c>
      <c r="P1526" s="11">
        <v>14.54</v>
      </c>
      <c r="Q1526" s="11">
        <v>1386.31</v>
      </c>
      <c r="R1526" s="2"/>
    </row>
    <row r="1527" spans="1:18" ht="15.75" customHeight="1">
      <c r="A1527" s="2">
        <v>542</v>
      </c>
      <c r="B1527" s="27" t="s">
        <v>1197</v>
      </c>
      <c r="C1527" s="12" t="s">
        <v>3055</v>
      </c>
      <c r="D1527" s="13" t="s">
        <v>3056</v>
      </c>
      <c r="E1527" s="2">
        <v>96</v>
      </c>
      <c r="F1527" s="2">
        <v>0</v>
      </c>
      <c r="G1527" s="19">
        <v>0</v>
      </c>
      <c r="H1527" s="19">
        <v>0.1</v>
      </c>
      <c r="I1527" s="7">
        <v>137</v>
      </c>
      <c r="J1527" s="7">
        <v>0</v>
      </c>
      <c r="K1527" s="16">
        <f>IF(OR(ISBLANK(I1527),ISBLANK(J1527)),"",(J1527/I1527))</f>
        <v>0</v>
      </c>
      <c r="L1527" s="17" t="str">
        <f>IF(K1527="","",IF(K1527&gt;=H1527,"Yes","No"))</f>
        <v>No</v>
      </c>
      <c r="M1527" s="18" t="str">
        <f>IF(OR(ISBLANK(I1527),ISBLANK(J1527)),"",IF(L1527="No", "TJ status removed",IF(K1527&gt;0.34, K1527 *1.15, K1527+0.05)))</f>
        <v>TJ status removed</v>
      </c>
      <c r="N1527" s="11">
        <v>40.36</v>
      </c>
      <c r="O1527" s="11">
        <v>139.04</v>
      </c>
      <c r="P1527" s="11">
        <v>0</v>
      </c>
      <c r="Q1527" s="11">
        <v>0</v>
      </c>
      <c r="R1527" s="2"/>
    </row>
    <row r="1528" spans="1:18" ht="15.75" customHeight="1">
      <c r="A1528" s="2">
        <v>10948</v>
      </c>
      <c r="B1528" s="27" t="s">
        <v>1197</v>
      </c>
      <c r="C1528" s="12" t="s">
        <v>3057</v>
      </c>
      <c r="D1528" s="13" t="s">
        <v>3058</v>
      </c>
      <c r="E1528" s="2">
        <v>20</v>
      </c>
      <c r="F1528" s="2">
        <v>10</v>
      </c>
      <c r="G1528" s="19">
        <v>0.5</v>
      </c>
      <c r="H1528" s="19">
        <v>0.57999999999999996</v>
      </c>
      <c r="I1528" s="7">
        <v>28</v>
      </c>
      <c r="J1528" s="7">
        <v>13</v>
      </c>
      <c r="K1528" s="16">
        <f>IF(OR(ISBLANK(I1528),ISBLANK(J1528)),"",(J1528/I1528))</f>
        <v>0.4642857142857143</v>
      </c>
      <c r="L1528" s="17" t="str">
        <f>IF(K1528="","",IF(K1528&gt;=H1528,"Yes","No"))</f>
        <v>No</v>
      </c>
      <c r="M1528" s="18" t="str">
        <f>IF(OR(ISBLANK(I1528),ISBLANK(J1528)),"",IF(L1528="No", "TJ status removed",IF(K1528&gt;0.34, K1528 *1.15, K1528+0.05)))</f>
        <v>TJ status removed</v>
      </c>
      <c r="N1528" s="11">
        <v>36.93</v>
      </c>
      <c r="O1528" s="11">
        <v>466.53</v>
      </c>
      <c r="P1528" s="11">
        <v>29.54</v>
      </c>
      <c r="Q1528" s="11">
        <v>1453.92</v>
      </c>
      <c r="R1528" s="2"/>
    </row>
    <row r="1529" spans="1:18" ht="15.75" customHeight="1">
      <c r="A1529" s="2">
        <v>10201</v>
      </c>
      <c r="B1529" s="27" t="s">
        <v>1197</v>
      </c>
      <c r="C1529" s="12" t="s">
        <v>3059</v>
      </c>
      <c r="D1529" s="13" t="s">
        <v>3060</v>
      </c>
      <c r="E1529" s="2">
        <v>52</v>
      </c>
      <c r="F1529" s="2">
        <v>9</v>
      </c>
      <c r="G1529" s="19">
        <v>0.17</v>
      </c>
      <c r="H1529" s="19">
        <v>0.23</v>
      </c>
      <c r="I1529" s="7">
        <v>42</v>
      </c>
      <c r="J1529" s="7">
        <v>8</v>
      </c>
      <c r="K1529" s="16">
        <f>IF(OR(ISBLANK(I1529),ISBLANK(J1529)),"",(J1529/I1529))</f>
        <v>0.19047619047619047</v>
      </c>
      <c r="L1529" s="17" t="str">
        <f>IF(K1529="","",IF(K1529&gt;=H1529,"Yes","No"))</f>
        <v>No</v>
      </c>
      <c r="M1529" s="18" t="str">
        <f>IF(OR(ISBLANK(I1529),ISBLANK(J1529)),"",IF(L1529="No", "TJ status removed",IF(K1529&gt;0.34, K1529 *1.15, K1529+0.05)))</f>
        <v>TJ status removed</v>
      </c>
      <c r="N1529" s="11">
        <v>3.38</v>
      </c>
      <c r="O1529" s="11">
        <v>152.47</v>
      </c>
      <c r="P1529" s="11">
        <v>8.25</v>
      </c>
      <c r="Q1529" s="11">
        <v>824.13</v>
      </c>
      <c r="R1529" s="2"/>
    </row>
    <row r="1530" spans="1:18" ht="15.75" customHeight="1">
      <c r="A1530" s="2">
        <v>10895</v>
      </c>
      <c r="B1530" s="27" t="s">
        <v>1197</v>
      </c>
      <c r="C1530" s="12" t="s">
        <v>3061</v>
      </c>
      <c r="D1530" s="13" t="s">
        <v>3062</v>
      </c>
      <c r="E1530" s="2">
        <v>25</v>
      </c>
      <c r="F1530" s="2">
        <v>5</v>
      </c>
      <c r="G1530" s="19">
        <v>0.2</v>
      </c>
      <c r="H1530" s="19">
        <v>0.28999999999999998</v>
      </c>
      <c r="I1530" s="7">
        <v>30</v>
      </c>
      <c r="J1530" s="7">
        <v>4</v>
      </c>
      <c r="K1530" s="16">
        <f>IF(OR(ISBLANK(I1530),ISBLANK(J1530)),"",(J1530/I1530))</f>
        <v>0.13333333333333333</v>
      </c>
      <c r="L1530" s="17" t="str">
        <f>IF(K1530="","",IF(K1530&gt;=H1530,"Yes","No"))</f>
        <v>No</v>
      </c>
      <c r="M1530" s="18" t="str">
        <f>IF(OR(ISBLANK(I1530),ISBLANK(J1530)),"",IF(L1530="No", "TJ status removed",IF(K1530&gt;0.34, K1530 *1.15, K1530+0.05)))</f>
        <v>TJ status removed</v>
      </c>
      <c r="N1530" s="11">
        <v>70</v>
      </c>
      <c r="O1530" s="11">
        <v>268.88</v>
      </c>
      <c r="P1530" s="11">
        <v>19.25</v>
      </c>
      <c r="Q1530" s="11">
        <v>1698.75</v>
      </c>
      <c r="R1530" s="2"/>
    </row>
    <row r="1531" spans="1:18" ht="15.75" customHeight="1">
      <c r="A1531" s="2">
        <v>12194</v>
      </c>
      <c r="B1531" s="27" t="s">
        <v>1197</v>
      </c>
      <c r="C1531" s="12" t="s">
        <v>3063</v>
      </c>
      <c r="D1531" s="13" t="s">
        <v>3064</v>
      </c>
      <c r="E1531" s="2">
        <v>137</v>
      </c>
      <c r="F1531" s="2">
        <v>34</v>
      </c>
      <c r="G1531" s="19">
        <v>0.25</v>
      </c>
      <c r="H1531" s="19">
        <v>0.3</v>
      </c>
      <c r="I1531" s="7">
        <v>147</v>
      </c>
      <c r="J1531" s="7">
        <v>30</v>
      </c>
      <c r="K1531" s="16">
        <f>IF(OR(ISBLANK(I1531),ISBLANK(J1531)),"",(J1531/I1531))</f>
        <v>0.20408163265306123</v>
      </c>
      <c r="L1531" s="17" t="str">
        <f>IF(K1531="","",IF(K1531&gt;=H1531,"Yes","No"))</f>
        <v>No</v>
      </c>
      <c r="M1531" s="18" t="str">
        <f>IF(OR(ISBLANK(I1531),ISBLANK(J1531)),"",IF(L1531="No", "TJ status removed",IF(K1531&gt;0.34, K1531 *1.15, K1531+0.05)))</f>
        <v>TJ status removed</v>
      </c>
      <c r="N1531" s="11">
        <v>7.05</v>
      </c>
      <c r="O1531" s="11">
        <v>265.72000000000003</v>
      </c>
      <c r="P1531" s="11">
        <v>12.6</v>
      </c>
      <c r="Q1531" s="11">
        <v>1107.3699999999999</v>
      </c>
      <c r="R1531" s="2"/>
    </row>
    <row r="1532" spans="1:18" ht="15.75" customHeight="1">
      <c r="A1532" s="2">
        <v>13580</v>
      </c>
      <c r="B1532" s="27" t="s">
        <v>1197</v>
      </c>
      <c r="C1532" s="12" t="s">
        <v>3065</v>
      </c>
      <c r="D1532" s="13" t="s">
        <v>3066</v>
      </c>
      <c r="E1532" s="2">
        <v>50</v>
      </c>
      <c r="F1532" s="2">
        <v>11</v>
      </c>
      <c r="G1532" s="19">
        <v>0.22</v>
      </c>
      <c r="H1532" s="19">
        <v>0.39</v>
      </c>
      <c r="I1532" s="7">
        <v>44</v>
      </c>
      <c r="J1532" s="7">
        <v>5</v>
      </c>
      <c r="K1532" s="16">
        <f>IF(OR(ISBLANK(I1532),ISBLANK(J1532)),"",(J1532/I1532))</f>
        <v>0.11363636363636363</v>
      </c>
      <c r="L1532" s="17" t="str">
        <f>IF(K1532="","",IF(K1532&gt;=H1532,"Yes","No"))</f>
        <v>No</v>
      </c>
      <c r="M1532" s="18" t="str">
        <f>IF(OR(ISBLANK(I1532),ISBLANK(J1532)),"",IF(L1532="No", "TJ status removed",IF(K1532&gt;0.34, K1532 *1.15, K1532+0.05)))</f>
        <v>TJ status removed</v>
      </c>
      <c r="N1532" s="11">
        <v>20.46</v>
      </c>
      <c r="O1532" s="11">
        <v>129.15</v>
      </c>
      <c r="P1532" s="11">
        <v>18.2</v>
      </c>
      <c r="Q1532" s="11">
        <v>273.2</v>
      </c>
      <c r="R1532" s="2"/>
    </row>
    <row r="1533" spans="1:18" ht="15.75" customHeight="1">
      <c r="A1533" s="2">
        <v>13370</v>
      </c>
      <c r="B1533" s="27" t="s">
        <v>1197</v>
      </c>
      <c r="C1533" s="12" t="s">
        <v>3067</v>
      </c>
      <c r="D1533" s="13" t="s">
        <v>3068</v>
      </c>
      <c r="E1533" s="2">
        <v>129</v>
      </c>
      <c r="F1533" s="2">
        <v>40</v>
      </c>
      <c r="G1533" s="19">
        <v>0.31</v>
      </c>
      <c r="H1533" s="19">
        <v>0.36</v>
      </c>
      <c r="I1533" s="7">
        <v>114</v>
      </c>
      <c r="J1533" s="7">
        <v>48</v>
      </c>
      <c r="K1533" s="16">
        <f>IF(OR(ISBLANK(I1533),ISBLANK(J1533)),"",(J1533/I1533))</f>
        <v>0.42105263157894735</v>
      </c>
      <c r="L1533" s="17" t="str">
        <f>IF(K1533="","",IF(K1533&gt;=H1533,"Yes","No"))</f>
        <v>Yes</v>
      </c>
      <c r="M1533" s="18">
        <f>IF(OR(ISBLANK(I1533),ISBLANK(J1533)),"",IF(L1533="No", "TJ status removed",IF(K1533&gt;0.34, K1533 *1.15, K1533+0.05)))</f>
        <v>0.48421052631578942</v>
      </c>
      <c r="N1533" s="11">
        <v>34.299999999999997</v>
      </c>
      <c r="O1533" s="11">
        <v>1085.97</v>
      </c>
      <c r="P1533" s="11">
        <v>28.02</v>
      </c>
      <c r="Q1533" s="11">
        <v>2546.04</v>
      </c>
      <c r="R1533" s="2"/>
    </row>
    <row r="1534" spans="1:18" ht="15.75" customHeight="1">
      <c r="A1534" s="2">
        <v>13042</v>
      </c>
      <c r="B1534" s="27" t="s">
        <v>1197</v>
      </c>
      <c r="C1534" s="12" t="s">
        <v>3069</v>
      </c>
      <c r="D1534" s="13" t="s">
        <v>3070</v>
      </c>
      <c r="E1534" s="2">
        <v>13</v>
      </c>
      <c r="F1534" s="2">
        <v>1</v>
      </c>
      <c r="G1534" s="19">
        <v>0.08</v>
      </c>
      <c r="H1534" s="19">
        <v>0.2</v>
      </c>
      <c r="I1534" s="7">
        <v>6</v>
      </c>
      <c r="J1534" s="7">
        <v>0</v>
      </c>
      <c r="K1534" s="16">
        <f>IF(OR(ISBLANK(I1534),ISBLANK(J1534)),"",(J1534/I1534))</f>
        <v>0</v>
      </c>
      <c r="L1534" s="17" t="str">
        <f>IF(K1534="","",IF(K1534&gt;=H1534,"Yes","No"))</f>
        <v>No</v>
      </c>
      <c r="M1534" s="18" t="str">
        <f>IF(OR(ISBLANK(I1534),ISBLANK(J1534)),"",IF(L1534="No", "TJ status removed",IF(K1534&gt;0.34, K1534 *1.15, K1534+0.05)))</f>
        <v>TJ status removed</v>
      </c>
      <c r="N1534" s="11">
        <v>0</v>
      </c>
      <c r="O1534" s="11">
        <v>145.66999999999999</v>
      </c>
      <c r="P1534" s="11">
        <v>0</v>
      </c>
      <c r="Q1534" s="11">
        <v>0</v>
      </c>
      <c r="R1534" s="2"/>
    </row>
    <row r="1535" spans="1:18" ht="15.75" customHeight="1">
      <c r="A1535" s="2">
        <v>10773</v>
      </c>
      <c r="B1535" s="27" t="s">
        <v>1197</v>
      </c>
      <c r="C1535" s="12" t="s">
        <v>3071</v>
      </c>
      <c r="D1535" s="13" t="s">
        <v>3072</v>
      </c>
      <c r="E1535" s="2">
        <v>26</v>
      </c>
      <c r="F1535" s="2">
        <v>3</v>
      </c>
      <c r="G1535" s="19">
        <v>0.12</v>
      </c>
      <c r="H1535" s="19">
        <v>0.32</v>
      </c>
      <c r="I1535" s="7">
        <v>10</v>
      </c>
      <c r="J1535" s="7">
        <v>2</v>
      </c>
      <c r="K1535" s="16">
        <f>IF(OR(ISBLANK(I1535),ISBLANK(J1535)),"",(J1535/I1535))</f>
        <v>0.2</v>
      </c>
      <c r="L1535" s="17" t="str">
        <f>IF(K1535="","",IF(K1535&gt;=H1535,"Yes","No"))</f>
        <v>No</v>
      </c>
      <c r="M1535" s="18" t="str">
        <f>IF(OR(ISBLANK(I1535),ISBLANK(J1535)),"",IF(L1535="No", "TJ status removed",IF(K1535&gt;0.34, K1535 *1.15, K1535+0.05)))</f>
        <v>TJ status removed</v>
      </c>
      <c r="N1535" s="11">
        <v>15.75</v>
      </c>
      <c r="O1535" s="11">
        <v>1607.88</v>
      </c>
      <c r="P1535" s="11">
        <v>0</v>
      </c>
      <c r="Q1535" s="11">
        <v>1550</v>
      </c>
      <c r="R1535" s="2"/>
    </row>
    <row r="1536" spans="1:18" ht="15.75" customHeight="1">
      <c r="A1536" s="2">
        <v>11430</v>
      </c>
      <c r="B1536" s="27" t="s">
        <v>1197</v>
      </c>
      <c r="C1536" s="12" t="s">
        <v>3073</v>
      </c>
      <c r="D1536" s="13" t="s">
        <v>3074</v>
      </c>
      <c r="E1536" s="2">
        <v>32</v>
      </c>
      <c r="F1536" s="2">
        <v>6</v>
      </c>
      <c r="G1536" s="19">
        <v>0.19</v>
      </c>
      <c r="H1536" s="19">
        <v>0.24</v>
      </c>
      <c r="I1536" s="7">
        <v>39</v>
      </c>
      <c r="J1536" s="7">
        <v>5</v>
      </c>
      <c r="K1536" s="16">
        <f>IF(OR(ISBLANK(I1536),ISBLANK(J1536)),"",(J1536/I1536))</f>
        <v>0.12820512820512819</v>
      </c>
      <c r="L1536" s="17" t="str">
        <f>IF(K1536="","",IF(K1536&gt;=H1536,"Yes","No"))</f>
        <v>No</v>
      </c>
      <c r="M1536" s="18" t="str">
        <f>IF(OR(ISBLANK(I1536),ISBLANK(J1536)),"",IF(L1536="No", "TJ status removed",IF(K1536&gt;0.34, K1536 *1.15, K1536+0.05)))</f>
        <v>TJ status removed</v>
      </c>
      <c r="N1536" s="11">
        <v>4.47</v>
      </c>
      <c r="O1536" s="11">
        <v>238.79</v>
      </c>
      <c r="P1536" s="11">
        <v>6.4</v>
      </c>
      <c r="Q1536" s="11">
        <v>1411.6</v>
      </c>
      <c r="R1536" s="2"/>
    </row>
    <row r="1537" spans="1:18" ht="15.75" customHeight="1">
      <c r="A1537" s="2">
        <v>11630</v>
      </c>
      <c r="B1537" s="27" t="s">
        <v>1197</v>
      </c>
      <c r="C1537" s="12" t="s">
        <v>3075</v>
      </c>
      <c r="D1537" s="13" t="s">
        <v>3076</v>
      </c>
      <c r="E1537" s="2">
        <v>22</v>
      </c>
      <c r="F1537" s="2">
        <v>4</v>
      </c>
      <c r="G1537" s="19">
        <v>0.18</v>
      </c>
      <c r="H1537" s="19">
        <v>0.24</v>
      </c>
      <c r="I1537" s="7">
        <v>19</v>
      </c>
      <c r="J1537" s="7">
        <v>7</v>
      </c>
      <c r="K1537" s="16">
        <f>IF(OR(ISBLANK(I1537),ISBLANK(J1537)),"",(J1537/I1537))</f>
        <v>0.36842105263157893</v>
      </c>
      <c r="L1537" s="17" t="str">
        <f>IF(K1537="","",IF(K1537&gt;=H1537,"Yes","No"))</f>
        <v>Yes</v>
      </c>
      <c r="M1537" s="18">
        <f>IF(OR(ISBLANK(I1537),ISBLANK(J1537)),"",IF(L1537="No", "TJ status removed",IF(K1537&gt;0.34, K1537 *1.15, K1537+0.05)))</f>
        <v>0.42368421052631572</v>
      </c>
      <c r="N1537" s="11">
        <v>10.17</v>
      </c>
      <c r="O1537" s="11">
        <v>310.83</v>
      </c>
      <c r="P1537" s="11">
        <v>20.14</v>
      </c>
      <c r="Q1537" s="11">
        <v>1445.29</v>
      </c>
      <c r="R1537" s="2"/>
    </row>
    <row r="1538" spans="1:18" ht="15.75" customHeight="1">
      <c r="A1538" s="2">
        <v>42341</v>
      </c>
      <c r="B1538" s="27" t="s">
        <v>1197</v>
      </c>
      <c r="C1538" s="12" t="s">
        <v>3077</v>
      </c>
      <c r="D1538" s="13" t="s">
        <v>3078</v>
      </c>
      <c r="E1538" s="2">
        <v>25</v>
      </c>
      <c r="F1538" s="2">
        <v>9</v>
      </c>
      <c r="G1538" s="19">
        <v>0.36</v>
      </c>
      <c r="H1538" s="19">
        <v>0.41</v>
      </c>
      <c r="I1538" s="7">
        <v>22</v>
      </c>
      <c r="J1538" s="7">
        <v>5</v>
      </c>
      <c r="K1538" s="16">
        <f>IF(OR(ISBLANK(I1538),ISBLANK(J1538)),"",(J1538/I1538))</f>
        <v>0.22727272727272727</v>
      </c>
      <c r="L1538" s="17" t="str">
        <f>IF(K1538="","",IF(K1538&gt;=H1538,"Yes","No"))</f>
        <v>No</v>
      </c>
      <c r="M1538" s="18" t="str">
        <f>IF(OR(ISBLANK(I1538),ISBLANK(J1538)),"",IF(L1538="No", "TJ status removed",IF(K1538&gt;0.34, K1538 *1.15, K1538+0.05)))</f>
        <v>TJ status removed</v>
      </c>
      <c r="N1538" s="11">
        <v>3.94</v>
      </c>
      <c r="O1538" s="11">
        <v>93.24</v>
      </c>
      <c r="P1538" s="11">
        <v>0</v>
      </c>
      <c r="Q1538" s="11">
        <v>758</v>
      </c>
      <c r="R1538" s="2"/>
    </row>
    <row r="1539" spans="1:18" ht="15.75" customHeight="1">
      <c r="A1539" s="2">
        <v>42729</v>
      </c>
      <c r="B1539" s="27" t="s">
        <v>1197</v>
      </c>
      <c r="C1539" s="12" t="s">
        <v>3079</v>
      </c>
      <c r="D1539" s="13" t="s">
        <v>3080</v>
      </c>
      <c r="E1539" s="2">
        <v>110</v>
      </c>
      <c r="F1539" s="2">
        <v>30</v>
      </c>
      <c r="G1539" s="19">
        <v>0.27</v>
      </c>
      <c r="H1539" s="19">
        <v>0.32</v>
      </c>
      <c r="I1539" s="7">
        <v>72</v>
      </c>
      <c r="J1539" s="7">
        <v>19</v>
      </c>
      <c r="K1539" s="16">
        <f>IF(OR(ISBLANK(I1539),ISBLANK(J1539)),"",(J1539/I1539))</f>
        <v>0.2638888888888889</v>
      </c>
      <c r="L1539" s="17" t="str">
        <f>IF(K1539="","",IF(K1539&gt;=H1539,"Yes","No"))</f>
        <v>No</v>
      </c>
      <c r="M1539" s="18" t="str">
        <f>IF(OR(ISBLANK(I1539),ISBLANK(J1539)),"",IF(L1539="No", "TJ status removed",IF(K1539&gt;0.34, K1539 *1.15, K1539+0.05)))</f>
        <v>TJ status removed</v>
      </c>
      <c r="N1539" s="11">
        <v>13.43</v>
      </c>
      <c r="O1539" s="11">
        <v>340.13</v>
      </c>
      <c r="P1539" s="11">
        <v>10.95</v>
      </c>
      <c r="Q1539" s="11">
        <v>1247.74</v>
      </c>
      <c r="R1539" s="2"/>
    </row>
    <row r="1540" spans="1:18" ht="15.75" customHeight="1">
      <c r="A1540" s="2">
        <v>12613</v>
      </c>
      <c r="B1540" s="27" t="s">
        <v>1197</v>
      </c>
      <c r="C1540" s="12" t="s">
        <v>3081</v>
      </c>
      <c r="D1540" s="13" t="s">
        <v>3082</v>
      </c>
      <c r="E1540" s="2">
        <v>72</v>
      </c>
      <c r="F1540" s="2">
        <v>15</v>
      </c>
      <c r="G1540" s="19">
        <v>0.21</v>
      </c>
      <c r="H1540" s="19">
        <v>0.26</v>
      </c>
      <c r="I1540" s="7">
        <v>69</v>
      </c>
      <c r="J1540" s="7">
        <v>15</v>
      </c>
      <c r="K1540" s="16">
        <f>IF(OR(ISBLANK(I1540),ISBLANK(J1540)),"",(J1540/I1540))</f>
        <v>0.21739130434782608</v>
      </c>
      <c r="L1540" s="17" t="str">
        <f>IF(K1540="","",IF(K1540&gt;=H1540,"Yes","No"))</f>
        <v>No</v>
      </c>
      <c r="M1540" s="18" t="str">
        <f>IF(OR(ISBLANK(I1540),ISBLANK(J1540)),"",IF(L1540="No", "TJ status removed",IF(K1540&gt;0.34, K1540 *1.15, K1540+0.05)))</f>
        <v>TJ status removed</v>
      </c>
      <c r="N1540" s="11">
        <v>19.829999999999998</v>
      </c>
      <c r="O1540" s="11">
        <v>607.79999999999995</v>
      </c>
      <c r="P1540" s="11">
        <v>13.87</v>
      </c>
      <c r="Q1540" s="11">
        <v>2284.4699999999998</v>
      </c>
      <c r="R1540" s="2"/>
    </row>
    <row r="1541" spans="1:18" ht="15.75" customHeight="1">
      <c r="A1541" s="2">
        <v>40314</v>
      </c>
      <c r="B1541" s="27" t="s">
        <v>1197</v>
      </c>
      <c r="C1541" s="12" t="s">
        <v>3083</v>
      </c>
      <c r="D1541" s="13" t="s">
        <v>3084</v>
      </c>
      <c r="E1541" s="2">
        <v>119</v>
      </c>
      <c r="F1541" s="2">
        <v>19</v>
      </c>
      <c r="G1541" s="19">
        <v>0.16</v>
      </c>
      <c r="H1541" s="19">
        <v>0.21</v>
      </c>
      <c r="I1541" s="7">
        <v>92</v>
      </c>
      <c r="J1541" s="7">
        <v>29</v>
      </c>
      <c r="K1541" s="16">
        <f>IF(OR(ISBLANK(I1541),ISBLANK(J1541)),"",(J1541/I1541))</f>
        <v>0.31521739130434784</v>
      </c>
      <c r="L1541" s="17" t="str">
        <f>IF(K1541="","",IF(K1541&gt;=H1541,"Yes","No"))</f>
        <v>Yes</v>
      </c>
      <c r="M1541" s="18">
        <f>IF(OR(ISBLANK(I1541),ISBLANK(J1541)),"",IF(L1541="No", "TJ status removed",IF(K1541&gt;0.34, K1541 *1.15, K1541+0.05)))</f>
        <v>0.36521739130434783</v>
      </c>
      <c r="N1541" s="11">
        <v>18.84</v>
      </c>
      <c r="O1541" s="11">
        <v>289.60000000000002</v>
      </c>
      <c r="P1541" s="11">
        <v>11.93</v>
      </c>
      <c r="Q1541" s="11">
        <v>1180.3399999999999</v>
      </c>
      <c r="R1541" s="2"/>
    </row>
    <row r="1542" spans="1:18" ht="15.75" customHeight="1">
      <c r="A1542" s="2">
        <v>366</v>
      </c>
      <c r="B1542" s="27" t="s">
        <v>1197</v>
      </c>
      <c r="C1542" s="12" t="s">
        <v>3085</v>
      </c>
      <c r="D1542" s="13" t="s">
        <v>3086</v>
      </c>
      <c r="E1542" s="2">
        <v>46</v>
      </c>
      <c r="F1542" s="2">
        <v>5</v>
      </c>
      <c r="G1542" s="19">
        <v>0.11</v>
      </c>
      <c r="H1542" s="19">
        <v>0.25</v>
      </c>
      <c r="I1542" s="7">
        <v>28</v>
      </c>
      <c r="J1542" s="7">
        <v>2</v>
      </c>
      <c r="K1542" s="16">
        <f>IF(OR(ISBLANK(I1542),ISBLANK(J1542)),"",(J1542/I1542))</f>
        <v>7.1428571428571425E-2</v>
      </c>
      <c r="L1542" s="17" t="str">
        <f>IF(K1542="","",IF(K1542&gt;=H1542,"Yes","No"))</f>
        <v>No</v>
      </c>
      <c r="M1542" s="18" t="str">
        <f>IF(OR(ISBLANK(I1542),ISBLANK(J1542)),"",IF(L1542="No", "TJ status removed",IF(K1542&gt;0.34, K1542 *1.15, K1542+0.05)))</f>
        <v>TJ status removed</v>
      </c>
      <c r="N1542" s="11">
        <v>13.5</v>
      </c>
      <c r="O1542" s="11">
        <v>682.04</v>
      </c>
      <c r="P1542" s="11">
        <v>0</v>
      </c>
      <c r="Q1542" s="11">
        <v>946</v>
      </c>
      <c r="R1542" s="2"/>
    </row>
    <row r="1543" spans="1:18" ht="15.75" customHeight="1">
      <c r="A1543" s="2">
        <v>41478</v>
      </c>
      <c r="B1543" s="27" t="s">
        <v>1197</v>
      </c>
      <c r="C1543" s="12" t="s">
        <v>3087</v>
      </c>
      <c r="D1543" s="13" t="s">
        <v>3088</v>
      </c>
      <c r="E1543" s="2">
        <v>98</v>
      </c>
      <c r="F1543" s="2">
        <v>0</v>
      </c>
      <c r="G1543" s="19">
        <v>0</v>
      </c>
      <c r="H1543" s="19">
        <v>0.1</v>
      </c>
      <c r="I1543" s="7">
        <v>88</v>
      </c>
      <c r="J1543" s="7">
        <v>0</v>
      </c>
      <c r="K1543" s="16">
        <f>IF(OR(ISBLANK(I1543),ISBLANK(J1543)),"",(J1543/I1543))</f>
        <v>0</v>
      </c>
      <c r="L1543" s="17" t="str">
        <f>IF(K1543="","",IF(K1543&gt;=H1543,"Yes","No"))</f>
        <v>No</v>
      </c>
      <c r="M1543" s="18" t="str">
        <f>IF(OR(ISBLANK(I1543),ISBLANK(J1543)),"",IF(L1543="No", "TJ status removed",IF(K1543&gt;0.34, K1543 *1.15, K1543+0.05)))</f>
        <v>TJ status removed</v>
      </c>
      <c r="N1543" s="11">
        <v>23.58</v>
      </c>
      <c r="O1543" s="11">
        <v>113.7</v>
      </c>
      <c r="P1543" s="11">
        <v>0</v>
      </c>
      <c r="Q1543" s="11">
        <v>0</v>
      </c>
      <c r="R1543" s="2"/>
    </row>
    <row r="1544" spans="1:18" ht="15.75" customHeight="1">
      <c r="A1544" s="2">
        <v>41024</v>
      </c>
      <c r="B1544" s="27" t="s">
        <v>1197</v>
      </c>
      <c r="C1544" s="12" t="s">
        <v>3089</v>
      </c>
      <c r="D1544" s="13" t="s">
        <v>3090</v>
      </c>
      <c r="E1544" s="2">
        <v>35</v>
      </c>
      <c r="F1544" s="2">
        <v>7</v>
      </c>
      <c r="G1544" s="19">
        <v>0.2</v>
      </c>
      <c r="H1544" s="19">
        <v>0.25</v>
      </c>
      <c r="I1544" s="7">
        <v>19</v>
      </c>
      <c r="J1544" s="7">
        <v>6</v>
      </c>
      <c r="K1544" s="16">
        <f>IF(OR(ISBLANK(I1544),ISBLANK(J1544)),"",(J1544/I1544))</f>
        <v>0.31578947368421051</v>
      </c>
      <c r="L1544" s="17" t="str">
        <f>IF(K1544="","",IF(K1544&gt;=H1544,"Yes","No"))</f>
        <v>Yes</v>
      </c>
      <c r="M1544" s="18">
        <f>IF(OR(ISBLANK(I1544),ISBLANK(J1544)),"",IF(L1544="No", "TJ status removed",IF(K1544&gt;0.34, K1544 *1.15, K1544+0.05)))</f>
        <v>0.3657894736842105</v>
      </c>
      <c r="N1544" s="11">
        <v>29.85</v>
      </c>
      <c r="O1544" s="11">
        <v>197.69</v>
      </c>
      <c r="P1544" s="11">
        <v>4.67</v>
      </c>
      <c r="Q1544" s="11">
        <v>1115</v>
      </c>
      <c r="R1544" s="2"/>
    </row>
    <row r="1545" spans="1:18" ht="15.75" customHeight="1">
      <c r="A1545" s="2">
        <v>43153</v>
      </c>
      <c r="B1545" s="27" t="s">
        <v>1197</v>
      </c>
      <c r="C1545" s="12" t="s">
        <v>3091</v>
      </c>
      <c r="D1545" s="13" t="s">
        <v>3092</v>
      </c>
      <c r="E1545" s="2">
        <v>135</v>
      </c>
      <c r="F1545" s="2">
        <v>23</v>
      </c>
      <c r="G1545" s="19">
        <v>0.17</v>
      </c>
      <c r="H1545" s="19">
        <v>0.22</v>
      </c>
      <c r="I1545" s="7">
        <v>96</v>
      </c>
      <c r="J1545" s="7">
        <v>16</v>
      </c>
      <c r="K1545" s="16">
        <f>IF(OR(ISBLANK(I1545),ISBLANK(J1545)),"",(J1545/I1545))</f>
        <v>0.16666666666666666</v>
      </c>
      <c r="L1545" s="17" t="str">
        <f>IF(K1545="","",IF(K1545&gt;=H1545,"Yes","No"))</f>
        <v>No</v>
      </c>
      <c r="M1545" s="18" t="str">
        <f>IF(OR(ISBLANK(I1545),ISBLANK(J1545)),"",IF(L1545="No", "TJ status removed",IF(K1545&gt;0.34, K1545 *1.15, K1545+0.05)))</f>
        <v>TJ status removed</v>
      </c>
      <c r="N1545" s="11">
        <v>10.79</v>
      </c>
      <c r="O1545" s="11">
        <v>575.30999999999995</v>
      </c>
      <c r="P1545" s="11">
        <v>12.63</v>
      </c>
      <c r="Q1545" s="11">
        <v>1481.06</v>
      </c>
      <c r="R1545" s="2"/>
    </row>
    <row r="1546" spans="1:18" ht="15.75" customHeight="1">
      <c r="A1546" s="2">
        <v>41208</v>
      </c>
      <c r="B1546" s="27" t="s">
        <v>1197</v>
      </c>
      <c r="C1546" s="12" t="s">
        <v>3093</v>
      </c>
      <c r="D1546" s="13" t="s">
        <v>3094</v>
      </c>
      <c r="E1546" s="2">
        <v>67</v>
      </c>
      <c r="F1546" s="2">
        <v>1</v>
      </c>
      <c r="G1546" s="19">
        <v>0.01</v>
      </c>
      <c r="H1546" s="19">
        <v>0.14000000000000001</v>
      </c>
      <c r="I1546" s="7">
        <v>42</v>
      </c>
      <c r="J1546" s="7">
        <v>2</v>
      </c>
      <c r="K1546" s="16">
        <f>IF(OR(ISBLANK(I1546),ISBLANK(J1546)),"",(J1546/I1546))</f>
        <v>4.7619047619047616E-2</v>
      </c>
      <c r="L1546" s="17" t="str">
        <f>IF(K1546="","",IF(K1546&gt;=H1546,"Yes","No"))</f>
        <v>No</v>
      </c>
      <c r="M1546" s="18" t="str">
        <f>IF(OR(ISBLANK(I1546),ISBLANK(J1546)),"",IF(L1546="No", "TJ status removed",IF(K1546&gt;0.34, K1546 *1.15, K1546+0.05)))</f>
        <v>TJ status removed</v>
      </c>
      <c r="N1546" s="11">
        <v>14.43</v>
      </c>
      <c r="O1546" s="11">
        <v>235.83</v>
      </c>
      <c r="P1546" s="11">
        <v>0</v>
      </c>
      <c r="Q1546" s="11">
        <v>1285</v>
      </c>
      <c r="R1546" s="2"/>
    </row>
    <row r="1547" spans="1:18" ht="15.75" customHeight="1">
      <c r="A1547" s="2">
        <v>13206</v>
      </c>
      <c r="B1547" s="27" t="s">
        <v>1197</v>
      </c>
      <c r="C1547" s="12" t="s">
        <v>3095</v>
      </c>
      <c r="D1547" s="13" t="s">
        <v>3096</v>
      </c>
      <c r="E1547" s="2">
        <v>30</v>
      </c>
      <c r="F1547" s="2">
        <v>0</v>
      </c>
      <c r="G1547" s="19">
        <v>0</v>
      </c>
      <c r="H1547" s="19">
        <v>0.1</v>
      </c>
      <c r="I1547" s="7">
        <v>11</v>
      </c>
      <c r="J1547" s="7">
        <v>1</v>
      </c>
      <c r="K1547" s="16">
        <f>IF(OR(ISBLANK(I1547),ISBLANK(J1547)),"",(J1547/I1547))</f>
        <v>9.0909090909090912E-2</v>
      </c>
      <c r="L1547" s="17" t="str">
        <f>IF(K1547="","",IF(K1547&gt;=H1547,"Yes","No"))</f>
        <v>No</v>
      </c>
      <c r="M1547" s="18" t="str">
        <f>IF(OR(ISBLANK(I1547),ISBLANK(J1547)),"",IF(L1547="No", "TJ status removed",IF(K1547&gt;0.34, K1547 *1.15, K1547+0.05)))</f>
        <v>TJ status removed</v>
      </c>
      <c r="N1547" s="11">
        <v>0</v>
      </c>
      <c r="O1547" s="11">
        <v>167.2</v>
      </c>
      <c r="P1547" s="11">
        <v>0</v>
      </c>
      <c r="Q1547" s="11">
        <v>1190</v>
      </c>
      <c r="R1547" s="2"/>
    </row>
    <row r="1548" spans="1:18" ht="15.75" customHeight="1">
      <c r="A1548" s="2">
        <v>12351</v>
      </c>
      <c r="B1548" s="27" t="s">
        <v>1197</v>
      </c>
      <c r="C1548" s="12" t="s">
        <v>3097</v>
      </c>
      <c r="D1548" s="13" t="s">
        <v>3098</v>
      </c>
      <c r="E1548" s="2">
        <v>34</v>
      </c>
      <c r="F1548" s="2">
        <v>9</v>
      </c>
      <c r="G1548" s="19">
        <v>0.26</v>
      </c>
      <c r="H1548" s="19">
        <v>0.36</v>
      </c>
      <c r="I1548" s="7">
        <v>30</v>
      </c>
      <c r="J1548" s="7">
        <v>8</v>
      </c>
      <c r="K1548" s="16">
        <f>IF(OR(ISBLANK(I1548),ISBLANK(J1548)),"",(J1548/I1548))</f>
        <v>0.26666666666666666</v>
      </c>
      <c r="L1548" s="17" t="str">
        <f>IF(K1548="","",IF(K1548&gt;=H1548,"Yes","No"))</f>
        <v>No</v>
      </c>
      <c r="M1548" s="18" t="str">
        <f>IF(OR(ISBLANK(I1548),ISBLANK(J1548)),"",IF(L1548="No", "TJ status removed",IF(K1548&gt;0.34, K1548 *1.15, K1548+0.05)))</f>
        <v>TJ status removed</v>
      </c>
      <c r="N1548" s="11">
        <v>5.09</v>
      </c>
      <c r="O1548" s="11">
        <v>509.5</v>
      </c>
      <c r="P1548" s="11">
        <v>0</v>
      </c>
      <c r="Q1548" s="11">
        <v>2269.38</v>
      </c>
      <c r="R1548" s="2"/>
    </row>
    <row r="1549" spans="1:18" ht="15.75" customHeight="1">
      <c r="A1549" s="2">
        <v>40745</v>
      </c>
      <c r="B1549" s="27" t="s">
        <v>1197</v>
      </c>
      <c r="C1549" s="12" t="s">
        <v>3099</v>
      </c>
      <c r="D1549" s="13" t="s">
        <v>3100</v>
      </c>
      <c r="E1549" s="2">
        <v>24</v>
      </c>
      <c r="F1549" s="2">
        <v>4</v>
      </c>
      <c r="G1549" s="19">
        <v>0.17</v>
      </c>
      <c r="H1549" s="19">
        <v>0.36</v>
      </c>
      <c r="I1549" s="7">
        <v>38</v>
      </c>
      <c r="J1549" s="7">
        <v>17</v>
      </c>
      <c r="K1549" s="16">
        <f>IF(OR(ISBLANK(I1549),ISBLANK(J1549)),"",(J1549/I1549))</f>
        <v>0.44736842105263158</v>
      </c>
      <c r="L1549" s="17" t="str">
        <f>IF(K1549="","",IF(K1549&gt;=H1549,"Yes","No"))</f>
        <v>Yes</v>
      </c>
      <c r="M1549" s="18">
        <f>IF(OR(ISBLANK(I1549),ISBLANK(J1549)),"",IF(L1549="No", "TJ status removed",IF(K1549&gt;0.34, K1549 *1.15, K1549+0.05)))</f>
        <v>0.51447368421052631</v>
      </c>
      <c r="N1549" s="11">
        <v>9.2899999999999991</v>
      </c>
      <c r="O1549" s="11">
        <v>627.14</v>
      </c>
      <c r="P1549" s="11">
        <v>30.41</v>
      </c>
      <c r="Q1549" s="11">
        <v>2921.06</v>
      </c>
      <c r="R1549" s="2"/>
    </row>
    <row r="1550" spans="1:18" ht="15.75" customHeight="1">
      <c r="A1550" s="2">
        <v>40999</v>
      </c>
      <c r="B1550" s="27" t="s">
        <v>1197</v>
      </c>
      <c r="C1550" s="12" t="s">
        <v>3101</v>
      </c>
      <c r="D1550" s="13" t="s">
        <v>3102</v>
      </c>
      <c r="E1550" s="2">
        <v>23</v>
      </c>
      <c r="F1550" s="2">
        <v>5</v>
      </c>
      <c r="G1550" s="19">
        <v>0.22</v>
      </c>
      <c r="H1550" s="19">
        <v>0.31</v>
      </c>
      <c r="I1550" s="7">
        <v>19</v>
      </c>
      <c r="J1550" s="7">
        <v>4</v>
      </c>
      <c r="K1550" s="16">
        <f>IF(OR(ISBLANK(I1550),ISBLANK(J1550)),"",(J1550/I1550))</f>
        <v>0.21052631578947367</v>
      </c>
      <c r="L1550" s="17" t="str">
        <f>IF(K1550="","",IF(K1550&gt;=H1550,"Yes","No"))</f>
        <v>No</v>
      </c>
      <c r="M1550" s="18" t="str">
        <f>IF(OR(ISBLANK(I1550),ISBLANK(J1550)),"",IF(L1550="No", "TJ status removed",IF(K1550&gt;0.34, K1550 *1.15, K1550+0.05)))</f>
        <v>TJ status removed</v>
      </c>
      <c r="N1550" s="11">
        <v>9.8000000000000007</v>
      </c>
      <c r="O1550" s="11">
        <v>328.33</v>
      </c>
      <c r="P1550" s="11">
        <v>6</v>
      </c>
      <c r="Q1550" s="11">
        <v>1265.75</v>
      </c>
      <c r="R1550" s="2"/>
    </row>
    <row r="1551" spans="1:18" ht="15.75" customHeight="1">
      <c r="A1551" s="2">
        <v>42417</v>
      </c>
      <c r="B1551" s="27" t="s">
        <v>1197</v>
      </c>
      <c r="C1551" s="12" t="s">
        <v>3103</v>
      </c>
      <c r="D1551" s="13" t="s">
        <v>3104</v>
      </c>
      <c r="E1551" s="2">
        <v>65</v>
      </c>
      <c r="F1551" s="2">
        <v>13</v>
      </c>
      <c r="G1551" s="19">
        <v>0.2</v>
      </c>
      <c r="H1551" s="19">
        <v>0.28000000000000003</v>
      </c>
      <c r="I1551" s="7">
        <v>61</v>
      </c>
      <c r="J1551" s="7">
        <v>14</v>
      </c>
      <c r="K1551" s="16">
        <f>IF(OR(ISBLANK(I1551),ISBLANK(J1551)),"",(J1551/I1551))</f>
        <v>0.22950819672131148</v>
      </c>
      <c r="L1551" s="17" t="str">
        <f>IF(K1551="","",IF(K1551&gt;=H1551,"Yes","No"))</f>
        <v>No</v>
      </c>
      <c r="M1551" s="18" t="str">
        <f>IF(OR(ISBLANK(I1551),ISBLANK(J1551)),"",IF(L1551="No", "TJ status removed",IF(K1551&gt;0.34, K1551 *1.15, K1551+0.05)))</f>
        <v>TJ status removed</v>
      </c>
      <c r="N1551" s="11">
        <v>7.64</v>
      </c>
      <c r="O1551" s="11">
        <v>258.43</v>
      </c>
      <c r="P1551" s="11">
        <v>21.79</v>
      </c>
      <c r="Q1551" s="11">
        <v>1058.1400000000001</v>
      </c>
      <c r="R1551" s="2"/>
    </row>
    <row r="1552" spans="1:18" ht="15.75" customHeight="1">
      <c r="A1552" s="2">
        <v>40688</v>
      </c>
      <c r="B1552" s="27" t="s">
        <v>1197</v>
      </c>
      <c r="C1552" s="12" t="s">
        <v>3105</v>
      </c>
      <c r="D1552" s="13" t="s">
        <v>3106</v>
      </c>
      <c r="E1552" s="2">
        <v>321</v>
      </c>
      <c r="F1552" s="2">
        <v>5</v>
      </c>
      <c r="G1552" s="19">
        <v>0.02</v>
      </c>
      <c r="H1552" s="19">
        <v>0.11</v>
      </c>
      <c r="I1552" s="7">
        <v>318</v>
      </c>
      <c r="J1552" s="7">
        <v>27</v>
      </c>
      <c r="K1552" s="16">
        <f>IF(OR(ISBLANK(I1552),ISBLANK(J1552)),"",(J1552/I1552))</f>
        <v>8.4905660377358486E-2</v>
      </c>
      <c r="L1552" s="17" t="str">
        <f>IF(K1552="","",IF(K1552&gt;=H1552,"Yes","No"))</f>
        <v>No</v>
      </c>
      <c r="M1552" s="18" t="str">
        <f>IF(OR(ISBLANK(I1552),ISBLANK(J1552)),"",IF(L1552="No", "TJ status removed",IF(K1552&gt;0.34, K1552 *1.15, K1552+0.05)))</f>
        <v>TJ status removed</v>
      </c>
      <c r="N1552" s="11">
        <v>56.73</v>
      </c>
      <c r="O1552" s="11">
        <v>270.12</v>
      </c>
      <c r="P1552" s="11">
        <v>75.63</v>
      </c>
      <c r="Q1552" s="11">
        <v>1126.1500000000001</v>
      </c>
      <c r="R1552" s="2"/>
    </row>
    <row r="1553" spans="1:18" ht="15.75" customHeight="1">
      <c r="A1553" s="2">
        <v>40891</v>
      </c>
      <c r="B1553" s="27" t="s">
        <v>1197</v>
      </c>
      <c r="C1553" s="12" t="s">
        <v>3107</v>
      </c>
      <c r="D1553" s="13" t="s">
        <v>3108</v>
      </c>
      <c r="E1553" s="2">
        <v>28</v>
      </c>
      <c r="F1553" s="2">
        <v>4</v>
      </c>
      <c r="G1553" s="19">
        <v>0.14000000000000001</v>
      </c>
      <c r="H1553" s="19">
        <v>0.32</v>
      </c>
      <c r="I1553" s="7">
        <v>20</v>
      </c>
      <c r="J1553" s="7">
        <v>7</v>
      </c>
      <c r="K1553" s="16">
        <f>IF(OR(ISBLANK(I1553),ISBLANK(J1553)),"",(J1553/I1553))</f>
        <v>0.35</v>
      </c>
      <c r="L1553" s="17" t="str">
        <f>IF(K1553="","",IF(K1553&gt;=H1553,"Yes","No"))</f>
        <v>Yes</v>
      </c>
      <c r="M1553" s="18">
        <f>IF(OR(ISBLANK(I1553),ISBLANK(J1553)),"",IF(L1553="No", "TJ status removed",IF(K1553&gt;0.34, K1553 *1.15, K1553+0.05)))</f>
        <v>0.40249999999999997</v>
      </c>
      <c r="N1553" s="11">
        <v>8.6199999999999992</v>
      </c>
      <c r="O1553" s="11">
        <v>263.23</v>
      </c>
      <c r="P1553" s="11">
        <v>5.57</v>
      </c>
      <c r="Q1553" s="11">
        <v>1180.57</v>
      </c>
      <c r="R1553" s="2"/>
    </row>
    <row r="1554" spans="1:18" ht="15.75" customHeight="1">
      <c r="A1554" s="2">
        <v>13198</v>
      </c>
      <c r="B1554" s="27" t="s">
        <v>1197</v>
      </c>
      <c r="C1554" s="12" t="s">
        <v>3109</v>
      </c>
      <c r="D1554" s="13" t="s">
        <v>3110</v>
      </c>
      <c r="E1554" s="2">
        <v>76</v>
      </c>
      <c r="F1554" s="2">
        <v>21</v>
      </c>
      <c r="G1554" s="19">
        <v>0.28000000000000003</v>
      </c>
      <c r="H1554" s="19">
        <v>0.33</v>
      </c>
      <c r="I1554" s="7">
        <v>76</v>
      </c>
      <c r="J1554" s="7">
        <v>28</v>
      </c>
      <c r="K1554" s="16">
        <f>IF(OR(ISBLANK(I1554),ISBLANK(J1554)),"",(J1554/I1554))</f>
        <v>0.36842105263157893</v>
      </c>
      <c r="L1554" s="17" t="str">
        <f>IF(K1554="","",IF(K1554&gt;=H1554,"Yes","No"))</f>
        <v>Yes</v>
      </c>
      <c r="M1554" s="18">
        <f>IF(OR(ISBLANK(I1554),ISBLANK(J1554)),"",IF(L1554="No", "TJ status removed",IF(K1554&gt;0.34, K1554 *1.15, K1554+0.05)))</f>
        <v>0.42368421052631572</v>
      </c>
      <c r="N1554" s="11">
        <v>15.65</v>
      </c>
      <c r="O1554" s="11">
        <v>329.5</v>
      </c>
      <c r="P1554" s="11">
        <v>33.5</v>
      </c>
      <c r="Q1554" s="11">
        <v>3689.11</v>
      </c>
      <c r="R1554" s="2"/>
    </row>
    <row r="1555" spans="1:18" ht="15.75" customHeight="1">
      <c r="A1555" s="2">
        <v>11528</v>
      </c>
      <c r="B1555" s="27" t="s">
        <v>1197</v>
      </c>
      <c r="C1555" s="12" t="s">
        <v>3111</v>
      </c>
      <c r="D1555" s="13" t="s">
        <v>3112</v>
      </c>
      <c r="E1555" s="2">
        <v>217</v>
      </c>
      <c r="F1555" s="2">
        <v>39</v>
      </c>
      <c r="G1555" s="19">
        <v>0.18</v>
      </c>
      <c r="H1555" s="19">
        <v>0.23</v>
      </c>
      <c r="I1555" s="7">
        <v>215</v>
      </c>
      <c r="J1555" s="7">
        <v>37</v>
      </c>
      <c r="K1555" s="16">
        <f>IF(OR(ISBLANK(I1555),ISBLANK(J1555)),"",(J1555/I1555))</f>
        <v>0.17209302325581396</v>
      </c>
      <c r="L1555" s="17" t="str">
        <f>IF(K1555="","",IF(K1555&gt;=H1555,"Yes","No"))</f>
        <v>No</v>
      </c>
      <c r="M1555" s="18" t="str">
        <f>IF(OR(ISBLANK(I1555),ISBLANK(J1555)),"",IF(L1555="No", "TJ status removed",IF(K1555&gt;0.34, K1555 *1.15, K1555+0.05)))</f>
        <v>TJ status removed</v>
      </c>
      <c r="N1555" s="11">
        <v>17.350000000000001</v>
      </c>
      <c r="O1555" s="11">
        <v>209.45</v>
      </c>
      <c r="P1555" s="11">
        <v>18.27</v>
      </c>
      <c r="Q1555" s="11">
        <v>400.51</v>
      </c>
      <c r="R1555" s="2"/>
    </row>
    <row r="1556" spans="1:18" ht="15.75" customHeight="1">
      <c r="A1556" s="2">
        <v>13296</v>
      </c>
      <c r="B1556" s="27" t="s">
        <v>1197</v>
      </c>
      <c r="C1556" s="12" t="s">
        <v>3113</v>
      </c>
      <c r="D1556" s="13" t="s">
        <v>3114</v>
      </c>
      <c r="E1556" s="2">
        <v>54</v>
      </c>
      <c r="F1556" s="2">
        <v>15</v>
      </c>
      <c r="G1556" s="19">
        <v>0.28000000000000003</v>
      </c>
      <c r="H1556" s="19">
        <v>0.33</v>
      </c>
      <c r="I1556" s="7">
        <v>81</v>
      </c>
      <c r="J1556" s="7">
        <v>18</v>
      </c>
      <c r="K1556" s="16">
        <f>IF(OR(ISBLANK(I1556),ISBLANK(J1556)),"",(J1556/I1556))</f>
        <v>0.22222222222222221</v>
      </c>
      <c r="L1556" s="17" t="str">
        <f>IF(K1556="","",IF(K1556&gt;=H1556,"Yes","No"))</f>
        <v>No</v>
      </c>
      <c r="M1556" s="18" t="str">
        <f>IF(OR(ISBLANK(I1556),ISBLANK(J1556)),"",IF(L1556="No", "TJ status removed",IF(K1556&gt;0.34, K1556 *1.15, K1556+0.05)))</f>
        <v>TJ status removed</v>
      </c>
      <c r="N1556" s="11">
        <v>23.59</v>
      </c>
      <c r="O1556" s="11">
        <v>540.4</v>
      </c>
      <c r="P1556" s="11">
        <v>34.94</v>
      </c>
      <c r="Q1556" s="11">
        <v>1870.44</v>
      </c>
      <c r="R1556" s="2"/>
    </row>
    <row r="1557" spans="1:18" ht="15.75" customHeight="1">
      <c r="A1557" s="2">
        <v>894</v>
      </c>
      <c r="B1557" s="27" t="s">
        <v>1197</v>
      </c>
      <c r="C1557" s="12" t="s">
        <v>3115</v>
      </c>
      <c r="D1557" s="13" t="s">
        <v>3116</v>
      </c>
      <c r="E1557" s="2">
        <v>137</v>
      </c>
      <c r="F1557" s="2">
        <v>27</v>
      </c>
      <c r="G1557" s="19">
        <v>0.2</v>
      </c>
      <c r="H1557" s="19">
        <v>0.25</v>
      </c>
      <c r="I1557" s="7">
        <v>171</v>
      </c>
      <c r="J1557" s="7">
        <v>45</v>
      </c>
      <c r="K1557" s="16">
        <f>IF(OR(ISBLANK(I1557),ISBLANK(J1557)),"",(J1557/I1557))</f>
        <v>0.26315789473684209</v>
      </c>
      <c r="L1557" s="17" t="str">
        <f>IF(K1557="","",IF(K1557&gt;=H1557,"Yes","No"))</f>
        <v>Yes</v>
      </c>
      <c r="M1557" s="18">
        <f>IF(OR(ISBLANK(I1557),ISBLANK(J1557)),"",IF(L1557="No", "TJ status removed",IF(K1557&gt;0.34, K1557 *1.15, K1557+0.05)))</f>
        <v>0.31315789473684208</v>
      </c>
      <c r="N1557" s="11">
        <v>46.77</v>
      </c>
      <c r="O1557" s="11">
        <v>460.24</v>
      </c>
      <c r="P1557" s="11">
        <v>53.67</v>
      </c>
      <c r="Q1557" s="11">
        <v>1673.89</v>
      </c>
      <c r="R1557" s="2"/>
    </row>
    <row r="1558" spans="1:18" ht="15.75" customHeight="1">
      <c r="A1558" s="2">
        <v>43450</v>
      </c>
      <c r="B1558" s="27" t="s">
        <v>1197</v>
      </c>
      <c r="C1558" s="12" t="s">
        <v>3117</v>
      </c>
      <c r="D1558" s="13" t="s">
        <v>3118</v>
      </c>
      <c r="E1558" s="2">
        <v>17</v>
      </c>
      <c r="F1558" s="2">
        <v>4</v>
      </c>
      <c r="G1558" s="19">
        <v>0.24</v>
      </c>
      <c r="H1558" s="19">
        <v>0.35</v>
      </c>
      <c r="I1558" s="7">
        <v>15</v>
      </c>
      <c r="J1558" s="7">
        <v>6</v>
      </c>
      <c r="K1558" s="16">
        <f>IF(OR(ISBLANK(I1558),ISBLANK(J1558)),"",(J1558/I1558))</f>
        <v>0.4</v>
      </c>
      <c r="L1558" s="17" t="str">
        <f>IF(K1558="","",IF(K1558&gt;=H1558,"Yes","No"))</f>
        <v>Yes</v>
      </c>
      <c r="M1558" s="18">
        <f>IF(OR(ISBLANK(I1558),ISBLANK(J1558)),"",IF(L1558="No", "TJ status removed",IF(K1558&gt;0.34, K1558 *1.15, K1558+0.05)))</f>
        <v>0.45999999999999996</v>
      </c>
      <c r="N1558" s="11">
        <v>40.44</v>
      </c>
      <c r="O1558" s="11">
        <v>969.33</v>
      </c>
      <c r="P1558" s="11">
        <v>14.33</v>
      </c>
      <c r="Q1558" s="11">
        <v>1717.17</v>
      </c>
      <c r="R1558" s="2"/>
    </row>
    <row r="1559" spans="1:18" ht="15.75" customHeight="1">
      <c r="A1559" s="2">
        <v>44</v>
      </c>
      <c r="B1559" s="27" t="s">
        <v>1197</v>
      </c>
      <c r="C1559" s="12" t="s">
        <v>3119</v>
      </c>
      <c r="D1559" s="13" t="s">
        <v>3120</v>
      </c>
      <c r="E1559" s="2">
        <v>113</v>
      </c>
      <c r="F1559" s="2">
        <v>42</v>
      </c>
      <c r="G1559" s="19">
        <v>0.37</v>
      </c>
      <c r="H1559" s="19">
        <v>0.43</v>
      </c>
      <c r="I1559" s="7">
        <v>80</v>
      </c>
      <c r="J1559" s="7">
        <v>37</v>
      </c>
      <c r="K1559" s="16">
        <f>IF(OR(ISBLANK(I1559),ISBLANK(J1559)),"",(J1559/I1559))</f>
        <v>0.46250000000000002</v>
      </c>
      <c r="L1559" s="17" t="str">
        <f>IF(K1559="","",IF(K1559&gt;=H1559,"Yes","No"))</f>
        <v>Yes</v>
      </c>
      <c r="M1559" s="18">
        <f>IF(OR(ISBLANK(I1559),ISBLANK(J1559)),"",IF(L1559="No", "TJ status removed",IF(K1559&gt;0.34, K1559 *1.15, K1559+0.05)))</f>
        <v>0.53187499999999999</v>
      </c>
      <c r="N1559" s="11">
        <v>4.7</v>
      </c>
      <c r="O1559" s="11">
        <v>607.35</v>
      </c>
      <c r="P1559" s="11">
        <v>10.65</v>
      </c>
      <c r="Q1559" s="11">
        <v>1448.41</v>
      </c>
      <c r="R1559" s="2"/>
    </row>
    <row r="1560" spans="1:18" ht="15.75" customHeight="1">
      <c r="A1560" s="2">
        <v>12010</v>
      </c>
      <c r="B1560" s="27" t="s">
        <v>1197</v>
      </c>
      <c r="C1560" s="12" t="s">
        <v>3121</v>
      </c>
      <c r="D1560" s="13" t="s">
        <v>3122</v>
      </c>
      <c r="E1560" s="2">
        <v>165</v>
      </c>
      <c r="F1560" s="2">
        <v>32</v>
      </c>
      <c r="G1560" s="19">
        <v>0.19</v>
      </c>
      <c r="H1560" s="19">
        <v>0.24</v>
      </c>
      <c r="I1560" s="7">
        <v>244</v>
      </c>
      <c r="J1560" s="7">
        <v>53</v>
      </c>
      <c r="K1560" s="16">
        <f>IF(OR(ISBLANK(I1560),ISBLANK(J1560)),"",(J1560/I1560))</f>
        <v>0.21721311475409835</v>
      </c>
      <c r="L1560" s="17" t="str">
        <f>IF(K1560="","",IF(K1560&gt;=H1560,"Yes","No"))</f>
        <v>No</v>
      </c>
      <c r="M1560" s="18" t="str">
        <f>IF(OR(ISBLANK(I1560),ISBLANK(J1560)),"",IF(L1560="No", "TJ status removed",IF(K1560&gt;0.34, K1560 *1.15, K1560+0.05)))</f>
        <v>TJ status removed</v>
      </c>
      <c r="N1560" s="11">
        <v>25.17</v>
      </c>
      <c r="O1560" s="11">
        <v>328.97</v>
      </c>
      <c r="P1560" s="11">
        <v>23.6</v>
      </c>
      <c r="Q1560" s="11">
        <v>1220.26</v>
      </c>
      <c r="R1560" s="2"/>
    </row>
    <row r="1561" spans="1:18" ht="15.75" customHeight="1">
      <c r="A1561" s="2">
        <v>10509</v>
      </c>
      <c r="B1561" s="27" t="s">
        <v>1197</v>
      </c>
      <c r="C1561" s="12" t="s">
        <v>3123</v>
      </c>
      <c r="D1561" s="13" t="s">
        <v>3124</v>
      </c>
      <c r="E1561" s="2">
        <v>160</v>
      </c>
      <c r="F1561" s="2">
        <v>1</v>
      </c>
      <c r="G1561" s="19">
        <v>0.01</v>
      </c>
      <c r="H1561" s="19">
        <v>0.11</v>
      </c>
      <c r="I1561" s="7">
        <v>164</v>
      </c>
      <c r="J1561" s="7">
        <v>5</v>
      </c>
      <c r="K1561" s="16">
        <f>IF(OR(ISBLANK(I1561),ISBLANK(J1561)),"",(J1561/I1561))</f>
        <v>3.048780487804878E-2</v>
      </c>
      <c r="L1561" s="17" t="str">
        <f>IF(K1561="","",IF(K1561&gt;=H1561,"Yes","No"))</f>
        <v>No</v>
      </c>
      <c r="M1561" s="18" t="str">
        <f>IF(OR(ISBLANK(I1561),ISBLANK(J1561)),"",IF(L1561="No", "TJ status removed",IF(K1561&gt;0.34, K1561 *1.15, K1561+0.05)))</f>
        <v>TJ status removed</v>
      </c>
      <c r="N1561" s="11">
        <v>20.16</v>
      </c>
      <c r="O1561" s="11">
        <v>206.98</v>
      </c>
      <c r="P1561" s="11">
        <v>74.8</v>
      </c>
      <c r="Q1561" s="11">
        <v>2182</v>
      </c>
      <c r="R1561" s="2"/>
    </row>
    <row r="1562" spans="1:18" ht="15.75" customHeight="1">
      <c r="A1562" s="2">
        <v>10876</v>
      </c>
      <c r="B1562" s="27" t="s">
        <v>1197</v>
      </c>
      <c r="C1562" s="12" t="s">
        <v>3125</v>
      </c>
      <c r="D1562" s="13" t="s">
        <v>3126</v>
      </c>
      <c r="E1562" s="2">
        <v>12</v>
      </c>
      <c r="F1562" s="2">
        <v>1</v>
      </c>
      <c r="G1562" s="19">
        <v>0.08</v>
      </c>
      <c r="H1562" s="19">
        <v>0.21</v>
      </c>
      <c r="I1562" s="7">
        <v>14</v>
      </c>
      <c r="J1562" s="7">
        <v>4</v>
      </c>
      <c r="K1562" s="16">
        <f>IF(OR(ISBLANK(I1562),ISBLANK(J1562)),"",(J1562/I1562))</f>
        <v>0.2857142857142857</v>
      </c>
      <c r="L1562" s="17" t="str">
        <f>IF(K1562="","",IF(K1562&gt;=H1562,"Yes","No"))</f>
        <v>Yes</v>
      </c>
      <c r="M1562" s="18">
        <f>IF(OR(ISBLANK(I1562),ISBLANK(J1562)),"",IF(L1562="No", "TJ status removed",IF(K1562&gt;0.34, K1562 *1.15, K1562+0.05)))</f>
        <v>0.33571428571428569</v>
      </c>
      <c r="N1562" s="11">
        <v>13.5</v>
      </c>
      <c r="O1562" s="11">
        <v>523.20000000000005</v>
      </c>
      <c r="P1562" s="11">
        <v>0</v>
      </c>
      <c r="Q1562" s="11">
        <v>1415.5</v>
      </c>
      <c r="R1562" s="2"/>
    </row>
    <row r="1563" spans="1:18" ht="15.75" customHeight="1">
      <c r="A1563" s="2">
        <v>10832</v>
      </c>
      <c r="B1563" s="27" t="s">
        <v>1197</v>
      </c>
      <c r="C1563" s="12" t="s">
        <v>3127</v>
      </c>
      <c r="D1563" s="13" t="s">
        <v>3128</v>
      </c>
      <c r="E1563" s="2">
        <v>20</v>
      </c>
      <c r="F1563" s="2">
        <v>10</v>
      </c>
      <c r="G1563" s="19">
        <v>0.5</v>
      </c>
      <c r="H1563" s="19">
        <v>0.67</v>
      </c>
      <c r="I1563" s="7">
        <v>41</v>
      </c>
      <c r="J1563" s="7">
        <v>12</v>
      </c>
      <c r="K1563" s="16">
        <f>IF(OR(ISBLANK(I1563),ISBLANK(J1563)),"",(J1563/I1563))</f>
        <v>0.29268292682926828</v>
      </c>
      <c r="L1563" s="17" t="str">
        <f>IF(K1563="","",IF(K1563&gt;=H1563,"Yes","No"))</f>
        <v>No</v>
      </c>
      <c r="M1563" s="18" t="str">
        <f>IF(OR(ISBLANK(I1563),ISBLANK(J1563)),"",IF(L1563="No", "TJ status removed",IF(K1563&gt;0.34, K1563 *1.15, K1563+0.05)))</f>
        <v>TJ status removed</v>
      </c>
      <c r="N1563" s="11">
        <v>3.28</v>
      </c>
      <c r="O1563" s="11">
        <v>257.41000000000003</v>
      </c>
      <c r="P1563" s="11">
        <v>2.92</v>
      </c>
      <c r="Q1563" s="11">
        <v>1544.33</v>
      </c>
      <c r="R1563" s="2"/>
    </row>
    <row r="1564" spans="1:18" ht="15.75" customHeight="1">
      <c r="A1564" s="2">
        <v>11011</v>
      </c>
      <c r="B1564" s="27" t="s">
        <v>1197</v>
      </c>
      <c r="C1564" s="12" t="s">
        <v>3129</v>
      </c>
      <c r="D1564" s="13" t="s">
        <v>3130</v>
      </c>
      <c r="E1564" s="2">
        <v>87</v>
      </c>
      <c r="F1564" s="2">
        <v>5</v>
      </c>
      <c r="G1564" s="19">
        <v>0.06</v>
      </c>
      <c r="H1564" s="19">
        <v>0.21</v>
      </c>
      <c r="I1564" s="7">
        <v>253</v>
      </c>
      <c r="J1564" s="7">
        <v>51</v>
      </c>
      <c r="K1564" s="16">
        <f>IF(OR(ISBLANK(I1564),ISBLANK(J1564)),"",(J1564/I1564))</f>
        <v>0.20158102766798419</v>
      </c>
      <c r="L1564" s="17" t="str">
        <f>IF(K1564="","",IF(K1564&gt;=H1564,"Yes","No"))</f>
        <v>No</v>
      </c>
      <c r="M1564" s="18" t="str">
        <f>IF(OR(ISBLANK(I1564),ISBLANK(J1564)),"",IF(L1564="No", "TJ status removed",IF(K1564&gt;0.34, K1564 *1.15, K1564+0.05)))</f>
        <v>TJ status removed</v>
      </c>
      <c r="N1564" s="11">
        <v>9.69</v>
      </c>
      <c r="O1564" s="11">
        <v>156.96</v>
      </c>
      <c r="P1564" s="11">
        <v>10.92</v>
      </c>
      <c r="Q1564" s="11">
        <v>815.16</v>
      </c>
      <c r="R1564" s="2"/>
    </row>
    <row r="1565" spans="1:18" ht="15.75" customHeight="1">
      <c r="A1565" s="2">
        <v>42108</v>
      </c>
      <c r="B1565" s="27" t="s">
        <v>1197</v>
      </c>
      <c r="C1565" s="12" t="s">
        <v>3131</v>
      </c>
      <c r="D1565" s="13" t="s">
        <v>3132</v>
      </c>
      <c r="E1565" s="2">
        <v>49</v>
      </c>
      <c r="F1565" s="2">
        <v>7</v>
      </c>
      <c r="G1565" s="19">
        <v>0.14000000000000001</v>
      </c>
      <c r="H1565" s="19">
        <v>0.24</v>
      </c>
      <c r="I1565" s="7">
        <v>50</v>
      </c>
      <c r="J1565" s="7">
        <v>8</v>
      </c>
      <c r="K1565" s="16">
        <f>IF(OR(ISBLANK(I1565),ISBLANK(J1565)),"",(J1565/I1565))</f>
        <v>0.16</v>
      </c>
      <c r="L1565" s="17" t="str">
        <f>IF(K1565="","",IF(K1565&gt;=H1565,"Yes","No"))</f>
        <v>No</v>
      </c>
      <c r="M1565" s="18" t="str">
        <f>IF(OR(ISBLANK(I1565),ISBLANK(J1565)),"",IF(L1565="No", "TJ status removed",IF(K1565&gt;0.34, K1565 *1.15, K1565+0.05)))</f>
        <v>TJ status removed</v>
      </c>
      <c r="N1565" s="11">
        <v>8.19</v>
      </c>
      <c r="O1565" s="11">
        <v>423.33</v>
      </c>
      <c r="P1565" s="11">
        <v>5</v>
      </c>
      <c r="Q1565" s="11">
        <v>2255.75</v>
      </c>
      <c r="R1565" s="2"/>
    </row>
    <row r="1566" spans="1:18" ht="15.75" customHeight="1">
      <c r="A1566" s="2">
        <v>12639</v>
      </c>
      <c r="B1566" s="27" t="s">
        <v>1197</v>
      </c>
      <c r="C1566" s="3" t="s">
        <v>3133</v>
      </c>
      <c r="D1566" s="4" t="s">
        <v>3134</v>
      </c>
      <c r="E1566" s="5">
        <v>16</v>
      </c>
      <c r="F1566" s="5">
        <v>12</v>
      </c>
      <c r="G1566" s="6">
        <v>0.75</v>
      </c>
      <c r="H1566" s="6">
        <v>0.86</v>
      </c>
      <c r="I1566" s="7"/>
      <c r="J1566" s="7"/>
      <c r="K1566" s="8" t="str">
        <f>IF(OR(ISBLANK(I1566),ISBLANK(J1566)),"",(J1566/I1566))</f>
        <v/>
      </c>
      <c r="L1566" s="9" t="str">
        <f>IF(K1566="","",IF(K1566&gt;=H1566,"Yes","No"))</f>
        <v/>
      </c>
      <c r="M1566" s="10" t="str">
        <f>IF(OR(ISBLANK(I1566),ISBLANK(J1566)),"",IF(L1566="No", "TJ status removed",IF(K1566&gt;0.34, K1566 *1.15, K1566+0.05)))</f>
        <v/>
      </c>
      <c r="N1566" s="11" t="s">
        <v>1497</v>
      </c>
      <c r="O1566" s="11" t="s">
        <v>1497</v>
      </c>
      <c r="P1566" s="11" t="s">
        <v>1497</v>
      </c>
      <c r="Q1566" s="11" t="s">
        <v>1497</v>
      </c>
      <c r="R1566" s="2"/>
    </row>
    <row r="1567" spans="1:18" ht="15.75" customHeight="1">
      <c r="A1567" s="2">
        <v>42835</v>
      </c>
      <c r="B1567" s="27" t="s">
        <v>1197</v>
      </c>
      <c r="C1567" s="12" t="s">
        <v>3135</v>
      </c>
      <c r="D1567" s="13" t="s">
        <v>3136</v>
      </c>
      <c r="E1567" s="2">
        <v>55</v>
      </c>
      <c r="F1567" s="2">
        <v>28</v>
      </c>
      <c r="G1567" s="19">
        <v>0.51</v>
      </c>
      <c r="H1567" s="19">
        <v>0.59</v>
      </c>
      <c r="I1567" s="7">
        <v>39</v>
      </c>
      <c r="J1567" s="7">
        <v>13</v>
      </c>
      <c r="K1567" s="16">
        <f>IF(OR(ISBLANK(I1567),ISBLANK(J1567)),"",(J1567/I1567))</f>
        <v>0.33333333333333331</v>
      </c>
      <c r="L1567" s="17" t="str">
        <f>IF(K1567="","",IF(K1567&gt;=H1567,"Yes","No"))</f>
        <v>No</v>
      </c>
      <c r="M1567" s="18" t="str">
        <f>IF(OR(ISBLANK(I1567),ISBLANK(J1567)),"",IF(L1567="No", "TJ status removed",IF(K1567&gt;0.34, K1567 *1.15, K1567+0.05)))</f>
        <v>TJ status removed</v>
      </c>
      <c r="N1567" s="11">
        <v>20.88</v>
      </c>
      <c r="O1567" s="11">
        <v>440.81</v>
      </c>
      <c r="P1567" s="11">
        <v>24.15</v>
      </c>
      <c r="Q1567" s="11">
        <v>1938.15</v>
      </c>
      <c r="R1567" s="2"/>
    </row>
    <row r="1568" spans="1:18" ht="15.75" customHeight="1">
      <c r="A1568" s="2">
        <v>11694</v>
      </c>
      <c r="B1568" s="27" t="s">
        <v>1197</v>
      </c>
      <c r="C1568" s="12" t="s">
        <v>3137</v>
      </c>
      <c r="D1568" s="13" t="s">
        <v>3138</v>
      </c>
      <c r="E1568" s="2">
        <v>46</v>
      </c>
      <c r="F1568" s="2">
        <v>13</v>
      </c>
      <c r="G1568" s="19">
        <v>0.28000000000000003</v>
      </c>
      <c r="H1568" s="19">
        <v>0.62</v>
      </c>
      <c r="I1568" s="7">
        <v>52</v>
      </c>
      <c r="J1568" s="7">
        <v>9</v>
      </c>
      <c r="K1568" s="16">
        <f>IF(OR(ISBLANK(I1568),ISBLANK(J1568)),"",(J1568/I1568))</f>
        <v>0.17307692307692307</v>
      </c>
      <c r="L1568" s="17" t="str">
        <f>IF(K1568="","",IF(K1568&gt;=H1568,"Yes","No"))</f>
        <v>No</v>
      </c>
      <c r="M1568" s="18" t="str">
        <f>IF(OR(ISBLANK(I1568),ISBLANK(J1568)),"",IF(L1568="No", "TJ status removed",IF(K1568&gt;0.34, K1568 *1.15, K1568+0.05)))</f>
        <v>TJ status removed</v>
      </c>
      <c r="N1568" s="11">
        <v>11.93</v>
      </c>
      <c r="O1568" s="11">
        <v>84.16</v>
      </c>
      <c r="P1568" s="11">
        <v>30.11</v>
      </c>
      <c r="Q1568" s="11">
        <v>738.33</v>
      </c>
      <c r="R1568" s="2"/>
    </row>
    <row r="1569" spans="1:18" ht="15.75" customHeight="1">
      <c r="A1569" s="2">
        <v>41062</v>
      </c>
      <c r="B1569" s="27" t="s">
        <v>1197</v>
      </c>
      <c r="C1569" s="12" t="s">
        <v>3139</v>
      </c>
      <c r="D1569" s="13" t="s">
        <v>3140</v>
      </c>
      <c r="E1569" s="2">
        <v>70</v>
      </c>
      <c r="F1569" s="2">
        <v>10</v>
      </c>
      <c r="G1569" s="19">
        <v>0.14000000000000001</v>
      </c>
      <c r="H1569" s="19">
        <v>0.25</v>
      </c>
      <c r="I1569" s="7">
        <v>49</v>
      </c>
      <c r="J1569" s="7">
        <v>8</v>
      </c>
      <c r="K1569" s="16">
        <f>IF(OR(ISBLANK(I1569),ISBLANK(J1569)),"",(J1569/I1569))</f>
        <v>0.16326530612244897</v>
      </c>
      <c r="L1569" s="17" t="str">
        <f>IF(K1569="","",IF(K1569&gt;=H1569,"Yes","No"))</f>
        <v>No</v>
      </c>
      <c r="M1569" s="18" t="str">
        <f>IF(OR(ISBLANK(I1569),ISBLANK(J1569)),"",IF(L1569="No", "TJ status removed",IF(K1569&gt;0.34, K1569 *1.15, K1569+0.05)))</f>
        <v>TJ status removed</v>
      </c>
      <c r="N1569" s="11">
        <v>10.71</v>
      </c>
      <c r="O1569" s="11">
        <v>250.29</v>
      </c>
      <c r="P1569" s="11">
        <v>14.13</v>
      </c>
      <c r="Q1569" s="11">
        <v>1552.75</v>
      </c>
      <c r="R1569" s="2"/>
    </row>
    <row r="1570" spans="1:18" ht="15.75" customHeight="1">
      <c r="A1570" s="2">
        <v>580</v>
      </c>
      <c r="B1570" s="27" t="s">
        <v>1197</v>
      </c>
      <c r="C1570" s="12" t="s">
        <v>3141</v>
      </c>
      <c r="D1570" s="13" t="s">
        <v>3142</v>
      </c>
      <c r="E1570" s="2">
        <v>18</v>
      </c>
      <c r="F1570" s="2">
        <v>5</v>
      </c>
      <c r="G1570" s="19">
        <v>0.28000000000000003</v>
      </c>
      <c r="H1570" s="19">
        <v>0.33</v>
      </c>
      <c r="I1570" s="7">
        <v>18</v>
      </c>
      <c r="J1570" s="7">
        <v>8</v>
      </c>
      <c r="K1570" s="16">
        <f>IF(OR(ISBLANK(I1570),ISBLANK(J1570)),"",(J1570/I1570))</f>
        <v>0.44444444444444442</v>
      </c>
      <c r="L1570" s="17" t="str">
        <f>IF(K1570="","",IF(K1570&gt;=H1570,"Yes","No"))</f>
        <v>Yes</v>
      </c>
      <c r="M1570" s="18">
        <f>IF(OR(ISBLANK(I1570),ISBLANK(J1570)),"",IF(L1570="No", "TJ status removed",IF(K1570&gt;0.34, K1570 *1.15, K1570+0.05)))</f>
        <v>0.51111111111111107</v>
      </c>
      <c r="N1570" s="11">
        <v>4.2</v>
      </c>
      <c r="O1570" s="11">
        <v>458.7</v>
      </c>
      <c r="P1570" s="11">
        <v>0</v>
      </c>
      <c r="Q1570" s="11">
        <v>1272.5</v>
      </c>
      <c r="R1570" s="2"/>
    </row>
    <row r="1571" spans="1:18" ht="15.75" customHeight="1">
      <c r="A1571" s="2">
        <v>12033</v>
      </c>
      <c r="B1571" s="27" t="s">
        <v>1197</v>
      </c>
      <c r="C1571" s="12" t="s">
        <v>3143</v>
      </c>
      <c r="D1571" s="13" t="s">
        <v>3144</v>
      </c>
      <c r="E1571" s="2">
        <v>44</v>
      </c>
      <c r="F1571" s="2">
        <v>4</v>
      </c>
      <c r="G1571" s="19">
        <v>0.09</v>
      </c>
      <c r="H1571" s="19">
        <v>0.15</v>
      </c>
      <c r="I1571" s="7">
        <v>55</v>
      </c>
      <c r="J1571" s="7">
        <v>10</v>
      </c>
      <c r="K1571" s="16">
        <f>IF(OR(ISBLANK(I1571),ISBLANK(J1571)),"",(J1571/I1571))</f>
        <v>0.18181818181818182</v>
      </c>
      <c r="L1571" s="17" t="str">
        <f>IF(K1571="","",IF(K1571&gt;=H1571,"Yes","No"))</f>
        <v>Yes</v>
      </c>
      <c r="M1571" s="18">
        <f>IF(OR(ISBLANK(I1571),ISBLANK(J1571)),"",IF(L1571="No", "TJ status removed",IF(K1571&gt;0.34, K1571 *1.15, K1571+0.05)))</f>
        <v>0.23181818181818181</v>
      </c>
      <c r="N1571" s="11">
        <v>24.58</v>
      </c>
      <c r="O1571" s="11">
        <v>825.29</v>
      </c>
      <c r="P1571" s="11">
        <v>4.5</v>
      </c>
      <c r="Q1571" s="11">
        <v>1507.6</v>
      </c>
      <c r="R1571" s="2"/>
    </row>
    <row r="1572" spans="1:18" ht="15.75" customHeight="1">
      <c r="A1572" s="2">
        <v>13391</v>
      </c>
      <c r="B1572" s="27" t="s">
        <v>1197</v>
      </c>
      <c r="C1572" s="12" t="s">
        <v>3145</v>
      </c>
      <c r="D1572" s="13" t="s">
        <v>3146</v>
      </c>
      <c r="E1572" s="2">
        <v>179</v>
      </c>
      <c r="F1572" s="2">
        <v>12</v>
      </c>
      <c r="G1572" s="19">
        <v>7.0000000000000007E-2</v>
      </c>
      <c r="H1572" s="19">
        <v>0.15</v>
      </c>
      <c r="I1572" s="7">
        <v>221</v>
      </c>
      <c r="J1572" s="7">
        <v>24</v>
      </c>
      <c r="K1572" s="16">
        <f>IF(OR(ISBLANK(I1572),ISBLANK(J1572)),"",(J1572/I1572))</f>
        <v>0.10859728506787331</v>
      </c>
      <c r="L1572" s="17" t="str">
        <f>IF(K1572="","",IF(K1572&gt;=H1572,"Yes","No"))</f>
        <v>No</v>
      </c>
      <c r="M1572" s="18" t="str">
        <f>IF(OR(ISBLANK(I1572),ISBLANK(J1572)),"",IF(L1572="No", "TJ status removed",IF(K1572&gt;0.34, K1572 *1.15, K1572+0.05)))</f>
        <v>TJ status removed</v>
      </c>
      <c r="N1572" s="11">
        <v>17.03</v>
      </c>
      <c r="O1572" s="11">
        <v>338.84</v>
      </c>
      <c r="P1572" s="11">
        <v>27.08</v>
      </c>
      <c r="Q1572" s="11">
        <v>1229.17</v>
      </c>
      <c r="R1572" s="2"/>
    </row>
    <row r="1573" spans="1:18" ht="15.75" customHeight="1">
      <c r="A1573" s="2">
        <v>13224</v>
      </c>
      <c r="B1573" s="27" t="s">
        <v>1197</v>
      </c>
      <c r="C1573" s="12" t="s">
        <v>3147</v>
      </c>
      <c r="D1573" s="13" t="s">
        <v>3148</v>
      </c>
      <c r="E1573" s="2">
        <v>376</v>
      </c>
      <c r="F1573" s="2">
        <v>77</v>
      </c>
      <c r="G1573" s="19">
        <v>0.2</v>
      </c>
      <c r="H1573" s="19">
        <v>0.25</v>
      </c>
      <c r="I1573" s="7">
        <v>371</v>
      </c>
      <c r="J1573" s="7">
        <v>49</v>
      </c>
      <c r="K1573" s="16">
        <f>IF(OR(ISBLANK(I1573),ISBLANK(J1573)),"",(J1573/I1573))</f>
        <v>0.13207547169811321</v>
      </c>
      <c r="L1573" s="17" t="str">
        <f>IF(K1573="","",IF(K1573&gt;=H1573,"Yes","No"))</f>
        <v>No</v>
      </c>
      <c r="M1573" s="18" t="str">
        <f>IF(OR(ISBLANK(I1573),ISBLANK(J1573)),"",IF(L1573="No", "TJ status removed",IF(K1573&gt;0.34, K1573 *1.15, K1573+0.05)))</f>
        <v>TJ status removed</v>
      </c>
      <c r="N1573" s="11">
        <v>15.75</v>
      </c>
      <c r="O1573" s="11">
        <v>259.87</v>
      </c>
      <c r="P1573" s="11">
        <v>15.73</v>
      </c>
      <c r="Q1573" s="11">
        <v>1045.3699999999999</v>
      </c>
      <c r="R1573" s="2"/>
    </row>
    <row r="1574" spans="1:18" ht="15.75" customHeight="1">
      <c r="A1574" s="2">
        <v>128</v>
      </c>
      <c r="B1574" s="27" t="s">
        <v>1197</v>
      </c>
      <c r="C1574" s="12" t="s">
        <v>3149</v>
      </c>
      <c r="D1574" s="13" t="s">
        <v>3150</v>
      </c>
      <c r="E1574" s="2">
        <v>885</v>
      </c>
      <c r="F1574" s="2">
        <v>87</v>
      </c>
      <c r="G1574" s="19">
        <v>0.1</v>
      </c>
      <c r="H1574" s="19">
        <v>0.17</v>
      </c>
      <c r="I1574" s="7">
        <v>1328</v>
      </c>
      <c r="J1574" s="7">
        <v>142</v>
      </c>
      <c r="K1574" s="16">
        <f>IF(OR(ISBLANK(I1574),ISBLANK(J1574)),"",(J1574/I1574))</f>
        <v>0.10692771084337349</v>
      </c>
      <c r="L1574" s="17" t="str">
        <f>IF(K1574="","",IF(K1574&gt;=H1574,"Yes","No"))</f>
        <v>No</v>
      </c>
      <c r="M1574" s="18" t="str">
        <f>IF(OR(ISBLANK(I1574),ISBLANK(J1574)),"",IF(L1574="No", "TJ status removed",IF(K1574&gt;0.34, K1574 *1.15, K1574+0.05)))</f>
        <v>TJ status removed</v>
      </c>
      <c r="N1574" s="11">
        <v>36.54</v>
      </c>
      <c r="O1574" s="11">
        <v>354.34</v>
      </c>
      <c r="P1574" s="11">
        <v>52.11</v>
      </c>
      <c r="Q1574" s="11">
        <v>1493.32</v>
      </c>
      <c r="R1574" s="2"/>
    </row>
    <row r="1575" spans="1:18" ht="15.75" customHeight="1">
      <c r="A1575" s="2">
        <v>12517</v>
      </c>
      <c r="B1575" s="27" t="s">
        <v>1197</v>
      </c>
      <c r="C1575" s="12" t="s">
        <v>3151</v>
      </c>
      <c r="D1575" s="13" t="s">
        <v>3152</v>
      </c>
      <c r="E1575" s="2">
        <v>2477</v>
      </c>
      <c r="F1575" s="2">
        <v>23</v>
      </c>
      <c r="G1575" s="19">
        <v>0.01</v>
      </c>
      <c r="H1575" s="19">
        <v>0.11</v>
      </c>
      <c r="I1575" s="7">
        <v>1884</v>
      </c>
      <c r="J1575" s="7">
        <v>39</v>
      </c>
      <c r="K1575" s="16">
        <f>IF(OR(ISBLANK(I1575),ISBLANK(J1575)),"",(J1575/I1575))</f>
        <v>2.0700636942675158E-2</v>
      </c>
      <c r="L1575" s="17" t="str">
        <f>IF(K1575="","",IF(K1575&gt;=H1575,"Yes","No"))</f>
        <v>No</v>
      </c>
      <c r="M1575" s="18" t="str">
        <f>IF(OR(ISBLANK(I1575),ISBLANK(J1575)),"",IF(L1575="No", "TJ status removed",IF(K1575&gt;0.34, K1575 *1.15, K1575+0.05)))</f>
        <v>TJ status removed</v>
      </c>
      <c r="N1575" s="11">
        <v>26.61</v>
      </c>
      <c r="O1575" s="11">
        <v>240.26</v>
      </c>
      <c r="P1575" s="11">
        <v>25.74</v>
      </c>
      <c r="Q1575" s="11">
        <v>757.79</v>
      </c>
      <c r="R1575" s="2"/>
    </row>
    <row r="1576" spans="1:18" ht="15.75" customHeight="1">
      <c r="A1576" s="2">
        <v>12070</v>
      </c>
      <c r="B1576" s="27" t="s">
        <v>1197</v>
      </c>
      <c r="C1576" s="12" t="s">
        <v>3153</v>
      </c>
      <c r="D1576" s="13" t="s">
        <v>3154</v>
      </c>
      <c r="E1576" s="2">
        <v>150</v>
      </c>
      <c r="F1576" s="2">
        <v>49</v>
      </c>
      <c r="G1576" s="19">
        <v>0.33</v>
      </c>
      <c r="H1576" s="19">
        <v>0.38</v>
      </c>
      <c r="I1576" s="7">
        <v>140</v>
      </c>
      <c r="J1576" s="7">
        <v>29</v>
      </c>
      <c r="K1576" s="16">
        <f>IF(OR(ISBLANK(I1576),ISBLANK(J1576)),"",(J1576/I1576))</f>
        <v>0.20714285714285716</v>
      </c>
      <c r="L1576" s="17" t="str">
        <f>IF(K1576="","",IF(K1576&gt;=H1576,"Yes","No"))</f>
        <v>No</v>
      </c>
      <c r="M1576" s="18" t="str">
        <f>IF(OR(ISBLANK(I1576),ISBLANK(J1576)),"",IF(L1576="No", "TJ status removed",IF(K1576&gt;0.34, K1576 *1.15, K1576+0.05)))</f>
        <v>TJ status removed</v>
      </c>
      <c r="N1576" s="11">
        <v>14.59</v>
      </c>
      <c r="O1576" s="11">
        <v>435.5</v>
      </c>
      <c r="P1576" s="11">
        <v>3.21</v>
      </c>
      <c r="Q1576" s="11">
        <v>1201.07</v>
      </c>
      <c r="R1576" s="2"/>
    </row>
    <row r="1577" spans="1:18" ht="15.75" customHeight="1">
      <c r="A1577" s="2">
        <v>530</v>
      </c>
      <c r="B1577" s="27" t="s">
        <v>1197</v>
      </c>
      <c r="C1577" s="12" t="s">
        <v>3155</v>
      </c>
      <c r="D1577" s="13" t="s">
        <v>3156</v>
      </c>
      <c r="E1577" s="2">
        <v>108</v>
      </c>
      <c r="F1577" s="2">
        <v>13</v>
      </c>
      <c r="G1577" s="19">
        <v>0.12</v>
      </c>
      <c r="H1577" s="19">
        <v>0.19</v>
      </c>
      <c r="I1577" s="7">
        <v>120</v>
      </c>
      <c r="J1577" s="7">
        <v>29</v>
      </c>
      <c r="K1577" s="16">
        <f>IF(OR(ISBLANK(I1577),ISBLANK(J1577)),"",(J1577/I1577))</f>
        <v>0.24166666666666667</v>
      </c>
      <c r="L1577" s="17" t="str">
        <f>IF(K1577="","",IF(K1577&gt;=H1577,"Yes","No"))</f>
        <v>Yes</v>
      </c>
      <c r="M1577" s="18">
        <f>IF(OR(ISBLANK(I1577),ISBLANK(J1577)),"",IF(L1577="No", "TJ status removed",IF(K1577&gt;0.34, K1577 *1.15, K1577+0.05)))</f>
        <v>0.29166666666666669</v>
      </c>
      <c r="N1577" s="11">
        <v>16</v>
      </c>
      <c r="O1577" s="11">
        <v>183.04</v>
      </c>
      <c r="P1577" s="11">
        <v>7.97</v>
      </c>
      <c r="Q1577" s="11">
        <v>984.66</v>
      </c>
      <c r="R1577" s="2"/>
    </row>
    <row r="1578" spans="1:18" ht="15.75" customHeight="1">
      <c r="A1578" s="2">
        <v>40997</v>
      </c>
      <c r="B1578" s="27" t="s">
        <v>1197</v>
      </c>
      <c r="C1578" s="12" t="s">
        <v>3157</v>
      </c>
      <c r="D1578" s="13" t="s">
        <v>3158</v>
      </c>
      <c r="E1578" s="2">
        <v>101</v>
      </c>
      <c r="F1578" s="2">
        <v>21</v>
      </c>
      <c r="G1578" s="19">
        <v>0.21</v>
      </c>
      <c r="H1578" s="19">
        <v>0.26</v>
      </c>
      <c r="I1578" s="7">
        <v>109</v>
      </c>
      <c r="J1578" s="7">
        <v>26</v>
      </c>
      <c r="K1578" s="16">
        <f>IF(OR(ISBLANK(I1578),ISBLANK(J1578)),"",(J1578/I1578))</f>
        <v>0.23853211009174313</v>
      </c>
      <c r="L1578" s="17" t="str">
        <f>IF(K1578="","",IF(K1578&gt;=H1578,"Yes","No"))</f>
        <v>No</v>
      </c>
      <c r="M1578" s="18" t="str">
        <f>IF(OR(ISBLANK(I1578),ISBLANK(J1578)),"",IF(L1578="No", "TJ status removed",IF(K1578&gt;0.34, K1578 *1.15, K1578+0.05)))</f>
        <v>TJ status removed</v>
      </c>
      <c r="N1578" s="11">
        <v>10.24</v>
      </c>
      <c r="O1578" s="11">
        <v>235.23</v>
      </c>
      <c r="P1578" s="11">
        <v>9.08</v>
      </c>
      <c r="Q1578" s="11">
        <v>841.62</v>
      </c>
      <c r="R1578" s="2"/>
    </row>
    <row r="1579" spans="1:18" ht="15.75" customHeight="1">
      <c r="A1579" s="2">
        <v>40996</v>
      </c>
      <c r="B1579" s="27" t="s">
        <v>1197</v>
      </c>
      <c r="C1579" s="12" t="s">
        <v>3159</v>
      </c>
      <c r="D1579" s="13" t="s">
        <v>3160</v>
      </c>
      <c r="E1579" s="2">
        <v>52</v>
      </c>
      <c r="F1579" s="2">
        <v>10</v>
      </c>
      <c r="G1579" s="19">
        <v>0.19</v>
      </c>
      <c r="H1579" s="19">
        <v>0.36</v>
      </c>
      <c r="I1579" s="7">
        <v>76</v>
      </c>
      <c r="J1579" s="7">
        <v>27</v>
      </c>
      <c r="K1579" s="16">
        <f>IF(OR(ISBLANK(I1579),ISBLANK(J1579)),"",(J1579/I1579))</f>
        <v>0.35526315789473684</v>
      </c>
      <c r="L1579" s="17" t="str">
        <f>IF(K1579="","",IF(K1579&gt;=H1579,"Yes","No"))</f>
        <v>No</v>
      </c>
      <c r="M1579" s="18" t="str">
        <f>IF(OR(ISBLANK(I1579),ISBLANK(J1579)),"",IF(L1579="No", "TJ status removed",IF(K1579&gt;0.34, K1579 *1.15, K1579+0.05)))</f>
        <v>TJ status removed</v>
      </c>
      <c r="N1579" s="11">
        <v>4.6100000000000003</v>
      </c>
      <c r="O1579" s="11">
        <v>205.45</v>
      </c>
      <c r="P1579" s="11">
        <v>6.37</v>
      </c>
      <c r="Q1579" s="11">
        <v>1233.5899999999999</v>
      </c>
      <c r="R1579" s="2"/>
    </row>
    <row r="1580" spans="1:18" ht="15.75" customHeight="1">
      <c r="A1580" s="2">
        <v>11277</v>
      </c>
      <c r="B1580" s="27" t="s">
        <v>1197</v>
      </c>
      <c r="C1580" s="12" t="s">
        <v>3161</v>
      </c>
      <c r="D1580" s="13" t="s">
        <v>3162</v>
      </c>
      <c r="E1580" s="2">
        <v>31</v>
      </c>
      <c r="F1580" s="2">
        <v>8</v>
      </c>
      <c r="G1580" s="19">
        <v>0.26</v>
      </c>
      <c r="H1580" s="19">
        <v>0.31</v>
      </c>
      <c r="I1580" s="7">
        <v>31</v>
      </c>
      <c r="J1580" s="7">
        <v>8</v>
      </c>
      <c r="K1580" s="16">
        <f>IF(OR(ISBLANK(I1580),ISBLANK(J1580)),"",(J1580/I1580))</f>
        <v>0.25806451612903225</v>
      </c>
      <c r="L1580" s="17" t="str">
        <f>IF(K1580="","",IF(K1580&gt;=H1580,"Yes","No"))</f>
        <v>No</v>
      </c>
      <c r="M1580" s="18" t="str">
        <f>IF(OR(ISBLANK(I1580),ISBLANK(J1580)),"",IF(L1580="No", "TJ status removed",IF(K1580&gt;0.34, K1580 *1.15, K1580+0.05)))</f>
        <v>TJ status removed</v>
      </c>
      <c r="N1580" s="11">
        <v>12.78</v>
      </c>
      <c r="O1580" s="11">
        <v>415.22</v>
      </c>
      <c r="P1580" s="11">
        <v>20.87</v>
      </c>
      <c r="Q1580" s="11">
        <v>1783.75</v>
      </c>
      <c r="R1580" s="2"/>
    </row>
    <row r="1581" spans="1:18" ht="15.75" customHeight="1">
      <c r="A1581" s="2">
        <v>40819</v>
      </c>
      <c r="B1581" s="27" t="s">
        <v>1197</v>
      </c>
      <c r="C1581" s="12" t="s">
        <v>3163</v>
      </c>
      <c r="D1581" s="13" t="s">
        <v>3164</v>
      </c>
      <c r="E1581" s="2">
        <v>115</v>
      </c>
      <c r="F1581" s="2">
        <v>2</v>
      </c>
      <c r="G1581" s="19">
        <v>0.02</v>
      </c>
      <c r="H1581" s="19">
        <v>0.1</v>
      </c>
      <c r="I1581" s="7">
        <v>114</v>
      </c>
      <c r="J1581" s="7">
        <v>9</v>
      </c>
      <c r="K1581" s="16">
        <f>IF(OR(ISBLANK(I1581),ISBLANK(J1581)),"",(J1581/I1581))</f>
        <v>7.8947368421052627E-2</v>
      </c>
      <c r="L1581" s="17" t="str">
        <f>IF(K1581="","",IF(K1581&gt;=H1581,"Yes","No"))</f>
        <v>No</v>
      </c>
      <c r="M1581" s="18" t="str">
        <f>IF(OR(ISBLANK(I1581),ISBLANK(J1581)),"",IF(L1581="No", "TJ status removed",IF(K1581&gt;0.34, K1581 *1.15, K1581+0.05)))</f>
        <v>TJ status removed</v>
      </c>
      <c r="N1581" s="11">
        <v>2.1800000000000002</v>
      </c>
      <c r="O1581" s="11">
        <v>140.85</v>
      </c>
      <c r="P1581" s="11">
        <v>0</v>
      </c>
      <c r="Q1581" s="11">
        <v>978.33</v>
      </c>
      <c r="R1581" s="2"/>
    </row>
    <row r="1582" spans="1:18" ht="15.75" customHeight="1">
      <c r="A1582" s="2">
        <v>40430</v>
      </c>
      <c r="B1582" s="27" t="s">
        <v>1197</v>
      </c>
      <c r="C1582" s="12" t="s">
        <v>3165</v>
      </c>
      <c r="D1582" s="13" t="s">
        <v>3166</v>
      </c>
      <c r="E1582" s="2">
        <v>78</v>
      </c>
      <c r="F1582" s="2">
        <v>13</v>
      </c>
      <c r="G1582" s="19">
        <v>0.17</v>
      </c>
      <c r="H1582" s="19">
        <v>0.3</v>
      </c>
      <c r="I1582" s="7">
        <v>85</v>
      </c>
      <c r="J1582" s="7">
        <v>19</v>
      </c>
      <c r="K1582" s="16">
        <f>IF(OR(ISBLANK(I1582),ISBLANK(J1582)),"",(J1582/I1582))</f>
        <v>0.22352941176470589</v>
      </c>
      <c r="L1582" s="17" t="str">
        <f>IF(K1582="","",IF(K1582&gt;=H1582,"Yes","No"))</f>
        <v>No</v>
      </c>
      <c r="M1582" s="18" t="str">
        <f>IF(OR(ISBLANK(I1582),ISBLANK(J1582)),"",IF(L1582="No", "TJ status removed",IF(K1582&gt;0.34, K1582 *1.15, K1582+0.05)))</f>
        <v>TJ status removed</v>
      </c>
      <c r="N1582" s="11">
        <v>16.36</v>
      </c>
      <c r="O1582" s="11">
        <v>197.55</v>
      </c>
      <c r="P1582" s="11">
        <v>12.11</v>
      </c>
      <c r="Q1582" s="11">
        <v>1244.32</v>
      </c>
      <c r="R1582" s="2"/>
    </row>
    <row r="1583" spans="1:18" ht="15.75" customHeight="1">
      <c r="A1583" s="2">
        <v>10904</v>
      </c>
      <c r="B1583" s="27" t="s">
        <v>1197</v>
      </c>
      <c r="C1583" s="12" t="s">
        <v>3167</v>
      </c>
      <c r="D1583" s="13" t="s">
        <v>3168</v>
      </c>
      <c r="E1583" s="2">
        <v>29</v>
      </c>
      <c r="F1583" s="2">
        <v>8</v>
      </c>
      <c r="G1583" s="19">
        <v>0.28000000000000003</v>
      </c>
      <c r="H1583" s="19">
        <v>0.34</v>
      </c>
      <c r="I1583" s="7">
        <v>22</v>
      </c>
      <c r="J1583" s="7">
        <v>6</v>
      </c>
      <c r="K1583" s="16">
        <f>IF(OR(ISBLANK(I1583),ISBLANK(J1583)),"",(J1583/I1583))</f>
        <v>0.27272727272727271</v>
      </c>
      <c r="L1583" s="17" t="str">
        <f>IF(K1583="","",IF(K1583&gt;=H1583,"Yes","No"))</f>
        <v>No</v>
      </c>
      <c r="M1583" s="18" t="str">
        <f>IF(OR(ISBLANK(I1583),ISBLANK(J1583)),"",IF(L1583="No", "TJ status removed",IF(K1583&gt;0.34, K1583 *1.15, K1583+0.05)))</f>
        <v>TJ status removed</v>
      </c>
      <c r="N1583" s="11">
        <v>2.44</v>
      </c>
      <c r="O1583" s="11">
        <v>1068.94</v>
      </c>
      <c r="P1583" s="11">
        <v>6.5</v>
      </c>
      <c r="Q1583" s="11">
        <v>2076.83</v>
      </c>
      <c r="R1583" s="2"/>
    </row>
    <row r="1584" spans="1:18" ht="15.75" customHeight="1">
      <c r="A1584" s="2">
        <v>13369</v>
      </c>
      <c r="B1584" s="27" t="s">
        <v>1197</v>
      </c>
      <c r="C1584" s="12" t="s">
        <v>3169</v>
      </c>
      <c r="D1584" s="13" t="s">
        <v>3170</v>
      </c>
      <c r="E1584" s="2">
        <v>90</v>
      </c>
      <c r="F1584" s="2">
        <v>23</v>
      </c>
      <c r="G1584" s="19">
        <v>0.26</v>
      </c>
      <c r="H1584" s="19">
        <v>0.31</v>
      </c>
      <c r="I1584" s="7">
        <v>69</v>
      </c>
      <c r="J1584" s="7">
        <v>17</v>
      </c>
      <c r="K1584" s="16">
        <f>IF(OR(ISBLANK(I1584),ISBLANK(J1584)),"",(J1584/I1584))</f>
        <v>0.24637681159420291</v>
      </c>
      <c r="L1584" s="17" t="str">
        <f>IF(K1584="","",IF(K1584&gt;=H1584,"Yes","No"))</f>
        <v>No</v>
      </c>
      <c r="M1584" s="18" t="str">
        <f>IF(OR(ISBLANK(I1584),ISBLANK(J1584)),"",IF(L1584="No", "TJ status removed",IF(K1584&gt;0.34, K1584 *1.15, K1584+0.05)))</f>
        <v>TJ status removed</v>
      </c>
      <c r="N1584" s="11">
        <v>8.35</v>
      </c>
      <c r="O1584" s="11">
        <v>879.44</v>
      </c>
      <c r="P1584" s="11">
        <v>6.12</v>
      </c>
      <c r="Q1584" s="11">
        <v>1554.53</v>
      </c>
      <c r="R1584" s="2"/>
    </row>
    <row r="1585" spans="1:18" ht="15.75" customHeight="1">
      <c r="A1585" s="2">
        <v>34</v>
      </c>
      <c r="B1585" s="27" t="s">
        <v>1197</v>
      </c>
      <c r="C1585" s="12" t="s">
        <v>3171</v>
      </c>
      <c r="D1585" s="13" t="s">
        <v>3172</v>
      </c>
      <c r="E1585" s="2">
        <v>29</v>
      </c>
      <c r="F1585" s="2">
        <v>3</v>
      </c>
      <c r="G1585" s="19">
        <v>0.1</v>
      </c>
      <c r="H1585" s="19">
        <v>0.15</v>
      </c>
      <c r="I1585" s="7">
        <v>28</v>
      </c>
      <c r="J1585" s="7">
        <v>0</v>
      </c>
      <c r="K1585" s="16">
        <f>IF(OR(ISBLANK(I1585),ISBLANK(J1585)),"",(J1585/I1585))</f>
        <v>0</v>
      </c>
      <c r="L1585" s="17" t="str">
        <f>IF(K1585="","",IF(K1585&gt;=H1585,"Yes","No"))</f>
        <v>No</v>
      </c>
      <c r="M1585" s="18" t="str">
        <f>IF(OR(ISBLANK(I1585),ISBLANK(J1585)),"",IF(L1585="No", "TJ status removed",IF(K1585&gt;0.34, K1585 *1.15, K1585+0.05)))</f>
        <v>TJ status removed</v>
      </c>
      <c r="N1585" s="11">
        <v>9.9600000000000009</v>
      </c>
      <c r="O1585" s="11">
        <v>693.82</v>
      </c>
      <c r="P1585" s="11">
        <v>0</v>
      </c>
      <c r="Q1585" s="11">
        <v>0</v>
      </c>
      <c r="R1585" s="2"/>
    </row>
    <row r="1586" spans="1:18" ht="15.75" customHeight="1">
      <c r="A1586" s="2">
        <v>10772</v>
      </c>
      <c r="B1586" s="27" t="s">
        <v>1197</v>
      </c>
      <c r="C1586" s="12" t="s">
        <v>3173</v>
      </c>
      <c r="D1586" s="13" t="s">
        <v>3174</v>
      </c>
      <c r="E1586" s="2">
        <v>41</v>
      </c>
      <c r="F1586" s="2">
        <v>5</v>
      </c>
      <c r="G1586" s="19">
        <v>0.12</v>
      </c>
      <c r="H1586" s="19">
        <v>0.17</v>
      </c>
      <c r="I1586" s="7">
        <v>40</v>
      </c>
      <c r="J1586" s="7">
        <v>7</v>
      </c>
      <c r="K1586" s="16">
        <f>IF(OR(ISBLANK(I1586),ISBLANK(J1586)),"",(J1586/I1586))</f>
        <v>0.17499999999999999</v>
      </c>
      <c r="L1586" s="17" t="str">
        <f>IF(K1586="","",IF(K1586&gt;=H1586,"Yes","No"))</f>
        <v>Yes</v>
      </c>
      <c r="M1586" s="18">
        <f>IF(OR(ISBLANK(I1586),ISBLANK(J1586)),"",IF(L1586="No", "TJ status removed",IF(K1586&gt;0.34, K1586 *1.15, K1586+0.05)))</f>
        <v>0.22499999999999998</v>
      </c>
      <c r="N1586" s="11">
        <v>9.36</v>
      </c>
      <c r="O1586" s="11">
        <v>297.82</v>
      </c>
      <c r="P1586" s="11">
        <v>11</v>
      </c>
      <c r="Q1586" s="11">
        <v>1318.14</v>
      </c>
      <c r="R1586" s="2"/>
    </row>
    <row r="1587" spans="1:18" ht="15.75" customHeight="1">
      <c r="A1587" s="2">
        <v>40313</v>
      </c>
      <c r="B1587" s="27" t="s">
        <v>1197</v>
      </c>
      <c r="C1587" s="12" t="s">
        <v>3175</v>
      </c>
      <c r="D1587" s="13" t="s">
        <v>3176</v>
      </c>
      <c r="E1587" s="2">
        <v>24</v>
      </c>
      <c r="F1587" s="2">
        <v>6</v>
      </c>
      <c r="G1587" s="19">
        <v>0.25</v>
      </c>
      <c r="H1587" s="19">
        <v>0.3</v>
      </c>
      <c r="I1587" s="7">
        <v>24</v>
      </c>
      <c r="J1587" s="7">
        <v>5</v>
      </c>
      <c r="K1587" s="16">
        <f>IF(OR(ISBLANK(I1587),ISBLANK(J1587)),"",(J1587/I1587))</f>
        <v>0.20833333333333334</v>
      </c>
      <c r="L1587" s="17" t="str">
        <f>IF(K1587="","",IF(K1587&gt;=H1587,"Yes","No"))</f>
        <v>No</v>
      </c>
      <c r="M1587" s="18" t="str">
        <f>IF(OR(ISBLANK(I1587),ISBLANK(J1587)),"",IF(L1587="No", "TJ status removed",IF(K1587&gt;0.34, K1587 *1.15, K1587+0.05)))</f>
        <v>TJ status removed</v>
      </c>
      <c r="N1587" s="11">
        <v>43.16</v>
      </c>
      <c r="O1587" s="11">
        <v>90.32</v>
      </c>
      <c r="P1587" s="11">
        <v>0</v>
      </c>
      <c r="Q1587" s="11">
        <v>798.2</v>
      </c>
      <c r="R1587" s="2"/>
    </row>
    <row r="1588" spans="1:18" ht="15.75" customHeight="1">
      <c r="A1588" s="2">
        <v>11581</v>
      </c>
      <c r="B1588" s="27" t="s">
        <v>1197</v>
      </c>
      <c r="C1588" s="12" t="s">
        <v>3177</v>
      </c>
      <c r="D1588" s="13" t="s">
        <v>3178</v>
      </c>
      <c r="E1588" s="2">
        <v>4</v>
      </c>
      <c r="F1588" s="2">
        <v>0</v>
      </c>
      <c r="G1588" s="19">
        <v>0</v>
      </c>
      <c r="H1588" s="19">
        <v>0.26</v>
      </c>
      <c r="I1588" s="7">
        <v>5</v>
      </c>
      <c r="J1588" s="7">
        <v>0</v>
      </c>
      <c r="K1588" s="16">
        <f>IF(OR(ISBLANK(I1588),ISBLANK(J1588)),"",(J1588/I1588))</f>
        <v>0</v>
      </c>
      <c r="L1588" s="17" t="str">
        <f>IF(K1588="","",IF(K1588&gt;=H1588,"Yes","No"))</f>
        <v>No</v>
      </c>
      <c r="M1588" s="18" t="str">
        <f>IF(OR(ISBLANK(I1588),ISBLANK(J1588)),"",IF(L1588="No", "TJ status removed",IF(K1588&gt;0.34, K1588 *1.15, K1588+0.05)))</f>
        <v>TJ status removed</v>
      </c>
      <c r="N1588" s="11">
        <v>7.2</v>
      </c>
      <c r="O1588" s="11">
        <v>413.8</v>
      </c>
      <c r="P1588" s="11">
        <v>0</v>
      </c>
      <c r="Q1588" s="11">
        <v>0</v>
      </c>
      <c r="R1588" s="2"/>
    </row>
    <row r="1589" spans="1:18" ht="15.75" customHeight="1">
      <c r="A1589" s="2">
        <v>40042</v>
      </c>
      <c r="B1589" s="27" t="s">
        <v>1197</v>
      </c>
      <c r="C1589" s="12" t="s">
        <v>3179</v>
      </c>
      <c r="D1589" s="13" t="s">
        <v>3180</v>
      </c>
      <c r="E1589" s="2">
        <v>44</v>
      </c>
      <c r="F1589" s="2">
        <v>16</v>
      </c>
      <c r="G1589" s="19">
        <v>0.36</v>
      </c>
      <c r="H1589" s="19">
        <v>0.41</v>
      </c>
      <c r="I1589" s="7">
        <v>36</v>
      </c>
      <c r="J1589" s="7">
        <v>11</v>
      </c>
      <c r="K1589" s="16">
        <f>IF(OR(ISBLANK(I1589),ISBLANK(J1589)),"",(J1589/I1589))</f>
        <v>0.30555555555555558</v>
      </c>
      <c r="L1589" s="17" t="str">
        <f>IF(K1589="","",IF(K1589&gt;=H1589,"Yes","No"))</f>
        <v>No</v>
      </c>
      <c r="M1589" s="18" t="str">
        <f>IF(OR(ISBLANK(I1589),ISBLANK(J1589)),"",IF(L1589="No", "TJ status removed",IF(K1589&gt;0.34, K1589 *1.15, K1589+0.05)))</f>
        <v>TJ status removed</v>
      </c>
      <c r="N1589" s="11">
        <v>14</v>
      </c>
      <c r="O1589" s="11">
        <v>533.20000000000005</v>
      </c>
      <c r="P1589" s="11">
        <v>16.18</v>
      </c>
      <c r="Q1589" s="11">
        <v>1655.73</v>
      </c>
      <c r="R1589" s="2"/>
    </row>
    <row r="1590" spans="1:18" ht="15.75" customHeight="1">
      <c r="A1590" s="2">
        <v>12663</v>
      </c>
      <c r="B1590" s="27" t="s">
        <v>1197</v>
      </c>
      <c r="C1590" s="12" t="s">
        <v>3181</v>
      </c>
      <c r="D1590" s="13" t="s">
        <v>3182</v>
      </c>
      <c r="E1590" s="2">
        <v>102</v>
      </c>
      <c r="F1590" s="2">
        <v>10</v>
      </c>
      <c r="G1590" s="19">
        <v>0.1</v>
      </c>
      <c r="H1590" s="19">
        <v>0.18</v>
      </c>
      <c r="I1590" s="7">
        <v>64</v>
      </c>
      <c r="J1590" s="7">
        <v>5</v>
      </c>
      <c r="K1590" s="16">
        <f>IF(OR(ISBLANK(I1590),ISBLANK(J1590)),"",(J1590/I1590))</f>
        <v>7.8125E-2</v>
      </c>
      <c r="L1590" s="17" t="str">
        <f>IF(K1590="","",IF(K1590&gt;=H1590,"Yes","No"))</f>
        <v>No</v>
      </c>
      <c r="M1590" s="18" t="str">
        <f>IF(OR(ISBLANK(I1590),ISBLANK(J1590)),"",IF(L1590="No", "TJ status removed",IF(K1590&gt;0.34, K1590 *1.15, K1590+0.05)))</f>
        <v>TJ status removed</v>
      </c>
      <c r="N1590" s="11">
        <v>31.31</v>
      </c>
      <c r="O1590" s="11">
        <v>423.27</v>
      </c>
      <c r="P1590" s="11">
        <v>12.6</v>
      </c>
      <c r="Q1590" s="11">
        <v>1464.2</v>
      </c>
      <c r="R1590" s="2"/>
    </row>
    <row r="1591" spans="1:18" ht="15.75" customHeight="1">
      <c r="A1591" s="2">
        <v>41563</v>
      </c>
      <c r="B1591" s="27" t="s">
        <v>1197</v>
      </c>
      <c r="C1591" s="12" t="s">
        <v>3183</v>
      </c>
      <c r="D1591" s="13" t="s">
        <v>3184</v>
      </c>
      <c r="E1591" s="2">
        <v>74</v>
      </c>
      <c r="F1591" s="2">
        <v>33</v>
      </c>
      <c r="G1591" s="19">
        <v>0.45</v>
      </c>
      <c r="H1591" s="19">
        <v>0.55000000000000004</v>
      </c>
      <c r="I1591" s="7">
        <v>57</v>
      </c>
      <c r="J1591" s="7">
        <v>20</v>
      </c>
      <c r="K1591" s="16">
        <f>IF(OR(ISBLANK(I1591),ISBLANK(J1591)),"",(J1591/I1591))</f>
        <v>0.35087719298245612</v>
      </c>
      <c r="L1591" s="17" t="str">
        <f>IF(K1591="","",IF(K1591&gt;=H1591,"Yes","No"))</f>
        <v>No</v>
      </c>
      <c r="M1591" s="18" t="str">
        <f>IF(OR(ISBLANK(I1591),ISBLANK(J1591)),"",IF(L1591="No", "TJ status removed",IF(K1591&gt;0.34, K1591 *1.15, K1591+0.05)))</f>
        <v>TJ status removed</v>
      </c>
      <c r="N1591" s="11">
        <v>33.11</v>
      </c>
      <c r="O1591" s="11">
        <v>650.84</v>
      </c>
      <c r="P1591" s="11">
        <v>63.55</v>
      </c>
      <c r="Q1591" s="11">
        <v>2187.35</v>
      </c>
      <c r="R1591" s="2"/>
    </row>
    <row r="1592" spans="1:18" ht="15.75" customHeight="1">
      <c r="A1592" s="2">
        <v>11426</v>
      </c>
      <c r="B1592" s="27" t="s">
        <v>1197</v>
      </c>
      <c r="C1592" s="12" t="s">
        <v>3185</v>
      </c>
      <c r="D1592" s="13" t="s">
        <v>3186</v>
      </c>
      <c r="E1592" s="2">
        <v>376</v>
      </c>
      <c r="F1592" s="2">
        <v>7</v>
      </c>
      <c r="G1592" s="19">
        <v>0.02</v>
      </c>
      <c r="H1592" s="19">
        <v>0.14000000000000001</v>
      </c>
      <c r="I1592" s="7">
        <v>394</v>
      </c>
      <c r="J1592" s="7">
        <v>13</v>
      </c>
      <c r="K1592" s="16">
        <f>IF(OR(ISBLANK(I1592),ISBLANK(J1592)),"",(J1592/I1592))</f>
        <v>3.2994923857868022E-2</v>
      </c>
      <c r="L1592" s="17" t="str">
        <f>IF(K1592="","",IF(K1592&gt;=H1592,"Yes","No"))</f>
        <v>No</v>
      </c>
      <c r="M1592" s="18" t="str">
        <f>IF(OR(ISBLANK(I1592),ISBLANK(J1592)),"",IF(L1592="No", "TJ status removed",IF(K1592&gt;0.34, K1592 *1.15, K1592+0.05)))</f>
        <v>TJ status removed</v>
      </c>
      <c r="N1592" s="11">
        <v>13.09</v>
      </c>
      <c r="O1592" s="11">
        <v>275.58</v>
      </c>
      <c r="P1592" s="11">
        <v>5.69</v>
      </c>
      <c r="Q1592" s="11">
        <v>1075.77</v>
      </c>
      <c r="R1592" s="2"/>
    </row>
    <row r="1593" spans="1:18" ht="15.75" customHeight="1">
      <c r="A1593" s="2">
        <v>42250</v>
      </c>
      <c r="B1593" s="27" t="s">
        <v>1197</v>
      </c>
      <c r="C1593" s="12" t="s">
        <v>3187</v>
      </c>
      <c r="D1593" s="13" t="s">
        <v>3188</v>
      </c>
      <c r="E1593" s="2">
        <v>136</v>
      </c>
      <c r="F1593" s="2">
        <v>14</v>
      </c>
      <c r="G1593" s="19">
        <v>0.1</v>
      </c>
      <c r="H1593" s="19">
        <v>0.17</v>
      </c>
      <c r="I1593" s="7">
        <v>139</v>
      </c>
      <c r="J1593" s="7">
        <v>21</v>
      </c>
      <c r="K1593" s="16">
        <f>IF(OR(ISBLANK(I1593),ISBLANK(J1593)),"",(J1593/I1593))</f>
        <v>0.15107913669064749</v>
      </c>
      <c r="L1593" s="17" t="str">
        <f>IF(K1593="","",IF(K1593&gt;=H1593,"Yes","No"))</f>
        <v>No</v>
      </c>
      <c r="M1593" s="18" t="str">
        <f>IF(OR(ISBLANK(I1593),ISBLANK(J1593)),"",IF(L1593="No", "TJ status removed",IF(K1593&gt;0.34, K1593 *1.15, K1593+0.05)))</f>
        <v>TJ status removed</v>
      </c>
      <c r="N1593" s="11">
        <v>29.05</v>
      </c>
      <c r="O1593" s="11">
        <v>530.36</v>
      </c>
      <c r="P1593" s="11">
        <v>26.24</v>
      </c>
      <c r="Q1593" s="11">
        <v>1707.24</v>
      </c>
      <c r="R1593" s="2"/>
    </row>
    <row r="1594" spans="1:18" ht="15.75" customHeight="1">
      <c r="A1594" s="2">
        <v>13744</v>
      </c>
      <c r="B1594" s="27" t="s">
        <v>1197</v>
      </c>
      <c r="C1594" s="12" t="s">
        <v>3189</v>
      </c>
      <c r="D1594" s="13" t="s">
        <v>3190</v>
      </c>
      <c r="E1594" s="2">
        <v>243</v>
      </c>
      <c r="F1594" s="2">
        <v>16</v>
      </c>
      <c r="G1594" s="19">
        <v>7.0000000000000007E-2</v>
      </c>
      <c r="H1594" s="19">
        <v>0.17</v>
      </c>
      <c r="I1594" s="7">
        <v>222</v>
      </c>
      <c r="J1594" s="7">
        <v>16</v>
      </c>
      <c r="K1594" s="16">
        <f>IF(OR(ISBLANK(I1594),ISBLANK(J1594)),"",(J1594/I1594))</f>
        <v>7.2072072072072071E-2</v>
      </c>
      <c r="L1594" s="17" t="str">
        <f>IF(K1594="","",IF(K1594&gt;=H1594,"Yes","No"))</f>
        <v>No</v>
      </c>
      <c r="M1594" s="18" t="str">
        <f>IF(OR(ISBLANK(I1594),ISBLANK(J1594)),"",IF(L1594="No", "TJ status removed",IF(K1594&gt;0.34, K1594 *1.15, K1594+0.05)))</f>
        <v>TJ status removed</v>
      </c>
      <c r="N1594" s="11">
        <v>15.19</v>
      </c>
      <c r="O1594" s="11">
        <v>105.67</v>
      </c>
      <c r="P1594" s="11">
        <v>12.06</v>
      </c>
      <c r="Q1594" s="11">
        <v>313.44</v>
      </c>
      <c r="R1594" s="2"/>
    </row>
    <row r="1595" spans="1:18" ht="15.75" customHeight="1">
      <c r="A1595" s="2">
        <v>41605</v>
      </c>
      <c r="B1595" s="27" t="s">
        <v>1197</v>
      </c>
      <c r="C1595" s="12" t="s">
        <v>3191</v>
      </c>
      <c r="D1595" s="13" t="s">
        <v>3192</v>
      </c>
      <c r="E1595" s="2">
        <v>18</v>
      </c>
      <c r="F1595" s="2">
        <v>4</v>
      </c>
      <c r="G1595" s="19">
        <v>0.22</v>
      </c>
      <c r="H1595" s="19">
        <v>0.53</v>
      </c>
      <c r="I1595" s="7">
        <v>17</v>
      </c>
      <c r="J1595" s="7">
        <v>4</v>
      </c>
      <c r="K1595" s="16">
        <f>IF(OR(ISBLANK(I1595),ISBLANK(J1595)),"",(J1595/I1595))</f>
        <v>0.23529411764705882</v>
      </c>
      <c r="L1595" s="17" t="str">
        <f>IF(K1595="","",IF(K1595&gt;=H1595,"Yes","No"))</f>
        <v>No</v>
      </c>
      <c r="M1595" s="18" t="str">
        <f>IF(OR(ISBLANK(I1595),ISBLANK(J1595)),"",IF(L1595="No", "TJ status removed",IF(K1595&gt;0.34, K1595 *1.15, K1595+0.05)))</f>
        <v>TJ status removed</v>
      </c>
      <c r="N1595" s="11">
        <v>19.079999999999998</v>
      </c>
      <c r="O1595" s="11">
        <v>338.08</v>
      </c>
      <c r="P1595" s="11">
        <v>5.75</v>
      </c>
      <c r="Q1595" s="11">
        <v>1156.25</v>
      </c>
      <c r="R1595" s="2"/>
    </row>
    <row r="1596" spans="1:18" ht="15.75" customHeight="1">
      <c r="A1596" s="2">
        <v>12539</v>
      </c>
      <c r="B1596" s="27" t="s">
        <v>1197</v>
      </c>
      <c r="C1596" s="12" t="s">
        <v>3193</v>
      </c>
      <c r="D1596" s="13" t="s">
        <v>3194</v>
      </c>
      <c r="E1596" s="2">
        <v>224</v>
      </c>
      <c r="F1596" s="2">
        <v>9</v>
      </c>
      <c r="G1596" s="19">
        <v>0.04</v>
      </c>
      <c r="H1596" s="19">
        <v>0.15</v>
      </c>
      <c r="I1596" s="7">
        <v>232</v>
      </c>
      <c r="J1596" s="7">
        <v>17</v>
      </c>
      <c r="K1596" s="16">
        <f>IF(OR(ISBLANK(I1596),ISBLANK(J1596)),"",(J1596/I1596))</f>
        <v>7.3275862068965511E-2</v>
      </c>
      <c r="L1596" s="17" t="str">
        <f>IF(K1596="","",IF(K1596&gt;=H1596,"Yes","No"))</f>
        <v>No</v>
      </c>
      <c r="M1596" s="18" t="str">
        <f>IF(OR(ISBLANK(I1596),ISBLANK(J1596)),"",IF(L1596="No", "TJ status removed",IF(K1596&gt;0.34, K1596 *1.15, K1596+0.05)))</f>
        <v>TJ status removed</v>
      </c>
      <c r="N1596" s="11">
        <v>11.79</v>
      </c>
      <c r="O1596" s="11">
        <v>282.13</v>
      </c>
      <c r="P1596" s="11">
        <v>14.47</v>
      </c>
      <c r="Q1596" s="11">
        <v>1459.76</v>
      </c>
      <c r="R1596" s="2"/>
    </row>
    <row r="1597" spans="1:18" ht="15.75" customHeight="1">
      <c r="A1597" s="2">
        <v>13193</v>
      </c>
      <c r="B1597" s="27" t="s">
        <v>1197</v>
      </c>
      <c r="C1597" s="12" t="s">
        <v>3195</v>
      </c>
      <c r="D1597" s="13" t="s">
        <v>3196</v>
      </c>
      <c r="E1597" s="2">
        <v>78</v>
      </c>
      <c r="F1597" s="2">
        <v>4</v>
      </c>
      <c r="G1597" s="19">
        <v>0.05</v>
      </c>
      <c r="H1597" s="19">
        <v>0.23</v>
      </c>
      <c r="I1597" s="7">
        <v>45</v>
      </c>
      <c r="J1597" s="7">
        <v>6</v>
      </c>
      <c r="K1597" s="16">
        <f>IF(OR(ISBLANK(I1597),ISBLANK(J1597)),"",(J1597/I1597))</f>
        <v>0.13333333333333333</v>
      </c>
      <c r="L1597" s="17" t="str">
        <f>IF(K1597="","",IF(K1597&gt;=H1597,"Yes","No"))</f>
        <v>No</v>
      </c>
      <c r="M1597" s="18" t="str">
        <f>IF(OR(ISBLANK(I1597),ISBLANK(J1597)),"",IF(L1597="No", "TJ status removed",IF(K1597&gt;0.34, K1597 *1.15, K1597+0.05)))</f>
        <v>TJ status removed</v>
      </c>
      <c r="N1597" s="11">
        <v>202.33</v>
      </c>
      <c r="O1597" s="11">
        <v>425.23</v>
      </c>
      <c r="P1597" s="11">
        <v>17</v>
      </c>
      <c r="Q1597" s="11">
        <v>1473.5</v>
      </c>
      <c r="R1597" s="2"/>
    </row>
    <row r="1598" spans="1:18" ht="15.75" customHeight="1">
      <c r="A1598" s="2">
        <v>13562</v>
      </c>
      <c r="B1598" s="27" t="s">
        <v>1197</v>
      </c>
      <c r="C1598" s="12" t="s">
        <v>3197</v>
      </c>
      <c r="D1598" s="13" t="s">
        <v>3198</v>
      </c>
      <c r="E1598" s="2">
        <v>65</v>
      </c>
      <c r="F1598" s="2">
        <v>7</v>
      </c>
      <c r="G1598" s="19">
        <v>0.11</v>
      </c>
      <c r="H1598" s="19">
        <v>0.16</v>
      </c>
      <c r="I1598" s="7">
        <v>44</v>
      </c>
      <c r="J1598" s="7">
        <v>2</v>
      </c>
      <c r="K1598" s="16">
        <f>IF(OR(ISBLANK(I1598),ISBLANK(J1598)),"",(J1598/I1598))</f>
        <v>4.5454545454545456E-2</v>
      </c>
      <c r="L1598" s="17" t="str">
        <f>IF(K1598="","",IF(K1598&gt;=H1598,"Yes","No"))</f>
        <v>No</v>
      </c>
      <c r="M1598" s="18" t="str">
        <f>IF(OR(ISBLANK(I1598),ISBLANK(J1598)),"",IF(L1598="No", "TJ status removed",IF(K1598&gt;0.34, K1598 *1.15, K1598+0.05)))</f>
        <v>TJ status removed</v>
      </c>
      <c r="N1598" s="11">
        <v>15.83</v>
      </c>
      <c r="O1598" s="11">
        <v>631.02</v>
      </c>
      <c r="P1598" s="11">
        <v>0</v>
      </c>
      <c r="Q1598" s="11">
        <v>2424.5</v>
      </c>
      <c r="R1598" s="2"/>
    </row>
    <row r="1599" spans="1:18" ht="15.75" customHeight="1">
      <c r="A1599" s="2">
        <v>10847</v>
      </c>
      <c r="B1599" s="27" t="s">
        <v>1197</v>
      </c>
      <c r="C1599" s="12" t="s">
        <v>3199</v>
      </c>
      <c r="D1599" s="13" t="s">
        <v>3200</v>
      </c>
      <c r="E1599" s="2">
        <v>138</v>
      </c>
      <c r="F1599" s="2">
        <v>40</v>
      </c>
      <c r="G1599" s="19">
        <v>0.28999999999999998</v>
      </c>
      <c r="H1599" s="19">
        <v>0.43</v>
      </c>
      <c r="I1599" s="7">
        <v>120</v>
      </c>
      <c r="J1599" s="7">
        <v>38</v>
      </c>
      <c r="K1599" s="16">
        <f>IF(OR(ISBLANK(I1599),ISBLANK(J1599)),"",(J1599/I1599))</f>
        <v>0.31666666666666665</v>
      </c>
      <c r="L1599" s="17" t="str">
        <f>IF(K1599="","",IF(K1599&gt;=H1599,"Yes","No"))</f>
        <v>No</v>
      </c>
      <c r="M1599" s="18" t="str">
        <f>IF(OR(ISBLANK(I1599),ISBLANK(J1599)),"",IF(L1599="No", "TJ status removed",IF(K1599&gt;0.34, K1599 *1.15, K1599+0.05)))</f>
        <v>TJ status removed</v>
      </c>
      <c r="N1599" s="11">
        <v>24.94</v>
      </c>
      <c r="O1599" s="11">
        <v>366.73</v>
      </c>
      <c r="P1599" s="11">
        <v>23.61</v>
      </c>
      <c r="Q1599" s="11">
        <v>1383.13</v>
      </c>
      <c r="R1599" s="2"/>
    </row>
    <row r="1600" spans="1:18" ht="15.75" customHeight="1">
      <c r="A1600" s="2">
        <v>42114</v>
      </c>
      <c r="B1600" s="27" t="s">
        <v>1197</v>
      </c>
      <c r="C1600" s="12" t="s">
        <v>3201</v>
      </c>
      <c r="D1600" s="13" t="s">
        <v>3202</v>
      </c>
      <c r="E1600" s="2">
        <v>58</v>
      </c>
      <c r="F1600" s="2">
        <v>6</v>
      </c>
      <c r="G1600" s="19">
        <v>0.1</v>
      </c>
      <c r="H1600" s="19">
        <v>0.23</v>
      </c>
      <c r="I1600" s="7">
        <v>75</v>
      </c>
      <c r="J1600" s="7">
        <v>15</v>
      </c>
      <c r="K1600" s="16">
        <f>IF(OR(ISBLANK(I1600),ISBLANK(J1600)),"",(J1600/I1600))</f>
        <v>0.2</v>
      </c>
      <c r="L1600" s="17" t="str">
        <f>IF(K1600="","",IF(K1600&gt;=H1600,"Yes","No"))</f>
        <v>No</v>
      </c>
      <c r="M1600" s="18" t="str">
        <f>IF(OR(ISBLANK(I1600),ISBLANK(J1600)),"",IF(L1600="No", "TJ status removed",IF(K1600&gt;0.34, K1600 *1.15, K1600+0.05)))</f>
        <v>TJ status removed</v>
      </c>
      <c r="N1600" s="11">
        <v>25.42</v>
      </c>
      <c r="O1600" s="11">
        <v>386.8</v>
      </c>
      <c r="P1600" s="11">
        <v>32.6</v>
      </c>
      <c r="Q1600" s="11">
        <v>1861.27</v>
      </c>
      <c r="R1600" s="2"/>
    </row>
    <row r="1601" spans="1:18" ht="15.75" customHeight="1">
      <c r="A1601" s="2">
        <v>41779</v>
      </c>
      <c r="B1601" s="27" t="s">
        <v>1197</v>
      </c>
      <c r="C1601" s="12" t="s">
        <v>3203</v>
      </c>
      <c r="D1601" s="13" t="s">
        <v>3204</v>
      </c>
      <c r="E1601" s="14">
        <v>108</v>
      </c>
      <c r="F1601" s="14">
        <v>65</v>
      </c>
      <c r="G1601" s="15">
        <v>0.6</v>
      </c>
      <c r="H1601" s="15">
        <v>0.69</v>
      </c>
      <c r="I1601" s="7">
        <v>71</v>
      </c>
      <c r="J1601" s="7">
        <v>33</v>
      </c>
      <c r="K1601" s="16">
        <f>IF(OR(ISBLANK(I1601),ISBLANK(J1601)),"",(J1601/I1601))</f>
        <v>0.46478873239436619</v>
      </c>
      <c r="L1601" s="17" t="str">
        <f>IF(K1601="","",IF(K1601&gt;=H1601,"Yes","No"))</f>
        <v>No</v>
      </c>
      <c r="M1601" s="18" t="str">
        <f>IF(OR(ISBLANK(I1601),ISBLANK(J1601)),"",IF(L1601="No", "TJ status removed",IF(K1601&gt;0.34, K1601 *1.15, K1601+0.05)))</f>
        <v>TJ status removed</v>
      </c>
      <c r="N1601" s="11">
        <v>15.24</v>
      </c>
      <c r="O1601" s="11">
        <v>485.79</v>
      </c>
      <c r="P1601" s="11">
        <v>29.06</v>
      </c>
      <c r="Q1601" s="11">
        <v>1644.52</v>
      </c>
      <c r="R1601" s="2"/>
    </row>
    <row r="1602" spans="1:18" ht="15.75" customHeight="1">
      <c r="A1602" s="2">
        <v>40617</v>
      </c>
      <c r="B1602" s="27" t="s">
        <v>1197</v>
      </c>
      <c r="C1602" s="12" t="s">
        <v>3205</v>
      </c>
      <c r="D1602" s="13" t="s">
        <v>3206</v>
      </c>
      <c r="E1602" s="2">
        <v>40</v>
      </c>
      <c r="F1602" s="2">
        <v>7</v>
      </c>
      <c r="G1602" s="19">
        <v>0.18</v>
      </c>
      <c r="H1602" s="19">
        <v>0.23</v>
      </c>
      <c r="I1602" s="7">
        <v>15</v>
      </c>
      <c r="J1602" s="7">
        <v>1</v>
      </c>
      <c r="K1602" s="16">
        <f>IF(OR(ISBLANK(I1602),ISBLANK(J1602)),"",(J1602/I1602))</f>
        <v>6.6666666666666666E-2</v>
      </c>
      <c r="L1602" s="17" t="str">
        <f>IF(K1602="","",IF(K1602&gt;=H1602,"Yes","No"))</f>
        <v>No</v>
      </c>
      <c r="M1602" s="18" t="str">
        <f>IF(OR(ISBLANK(I1602),ISBLANK(J1602)),"",IF(L1602="No", "TJ status removed",IF(K1602&gt;0.34, K1602 *1.15, K1602+0.05)))</f>
        <v>TJ status removed</v>
      </c>
      <c r="N1602" s="11">
        <v>38.64</v>
      </c>
      <c r="O1602" s="11">
        <v>574.36</v>
      </c>
      <c r="P1602" s="11">
        <v>0</v>
      </c>
      <c r="Q1602" s="11">
        <v>1980</v>
      </c>
      <c r="R1602" s="2"/>
    </row>
    <row r="1603" spans="1:18" ht="15.75" customHeight="1">
      <c r="A1603" s="2">
        <v>40098</v>
      </c>
      <c r="B1603" s="27" t="s">
        <v>1197</v>
      </c>
      <c r="C1603" s="12" t="s">
        <v>3207</v>
      </c>
      <c r="D1603" s="13" t="s">
        <v>3208</v>
      </c>
      <c r="E1603" s="2">
        <v>381</v>
      </c>
      <c r="F1603" s="2">
        <v>154</v>
      </c>
      <c r="G1603" s="19">
        <v>0.4</v>
      </c>
      <c r="H1603" s="19">
        <v>0.57999999999999996</v>
      </c>
      <c r="I1603" s="7">
        <v>389</v>
      </c>
      <c r="J1603" s="7">
        <v>199</v>
      </c>
      <c r="K1603" s="16">
        <f>IF(OR(ISBLANK(I1603),ISBLANK(J1603)),"",(J1603/I1603))</f>
        <v>0.51156812339331614</v>
      </c>
      <c r="L1603" s="17" t="str">
        <f>IF(K1603="","",IF(K1603&gt;=H1603,"Yes","No"))</f>
        <v>No</v>
      </c>
      <c r="M1603" s="18" t="str">
        <f>IF(OR(ISBLANK(I1603),ISBLANK(J1603)),"",IF(L1603="No", "TJ status removed",IF(K1603&gt;0.34, K1603 *1.15, K1603+0.05)))</f>
        <v>TJ status removed</v>
      </c>
      <c r="N1603" s="11">
        <v>35.090000000000003</v>
      </c>
      <c r="O1603" s="11">
        <v>649.48</v>
      </c>
      <c r="P1603" s="11">
        <v>26.07</v>
      </c>
      <c r="Q1603" s="11">
        <v>1481.77</v>
      </c>
      <c r="R1603" s="2"/>
    </row>
    <row r="1604" spans="1:18" ht="15.75" customHeight="1">
      <c r="A1604" s="2">
        <v>12596</v>
      </c>
      <c r="B1604" s="27" t="s">
        <v>1197</v>
      </c>
      <c r="C1604" s="12" t="s">
        <v>3209</v>
      </c>
      <c r="D1604" s="13" t="s">
        <v>3210</v>
      </c>
      <c r="E1604" s="2">
        <v>191</v>
      </c>
      <c r="F1604" s="2">
        <v>45</v>
      </c>
      <c r="G1604" s="19">
        <v>0.24</v>
      </c>
      <c r="H1604" s="19">
        <v>0.3</v>
      </c>
      <c r="I1604" s="7">
        <v>243</v>
      </c>
      <c r="J1604" s="7">
        <v>44</v>
      </c>
      <c r="K1604" s="16">
        <f>IF(OR(ISBLANK(I1604),ISBLANK(J1604)),"",(J1604/I1604))</f>
        <v>0.18106995884773663</v>
      </c>
      <c r="L1604" s="17" t="str">
        <f>IF(K1604="","",IF(K1604&gt;=H1604,"Yes","No"))</f>
        <v>No</v>
      </c>
      <c r="M1604" s="18" t="str">
        <f>IF(OR(ISBLANK(I1604),ISBLANK(J1604)),"",IF(L1604="No", "TJ status removed",IF(K1604&gt;0.34, K1604 *1.15, K1604+0.05)))</f>
        <v>TJ status removed</v>
      </c>
      <c r="N1604" s="11">
        <v>23.74</v>
      </c>
      <c r="O1604" s="11">
        <v>426.96</v>
      </c>
      <c r="P1604" s="11">
        <v>21.02</v>
      </c>
      <c r="Q1604" s="11">
        <v>1492.27</v>
      </c>
      <c r="R1604" s="2"/>
    </row>
    <row r="1605" spans="1:18" ht="15.75" customHeight="1">
      <c r="A1605" s="2">
        <v>12103</v>
      </c>
      <c r="B1605" s="27" t="s">
        <v>1197</v>
      </c>
      <c r="C1605" s="12" t="s">
        <v>3211</v>
      </c>
      <c r="D1605" s="13" t="s">
        <v>3212</v>
      </c>
      <c r="E1605" s="2">
        <v>88</v>
      </c>
      <c r="F1605" s="2">
        <v>12</v>
      </c>
      <c r="G1605" s="19">
        <v>0.14000000000000001</v>
      </c>
      <c r="H1605" s="19">
        <v>0.24</v>
      </c>
      <c r="I1605" s="7">
        <v>58</v>
      </c>
      <c r="J1605" s="7">
        <v>13</v>
      </c>
      <c r="K1605" s="16">
        <f>IF(OR(ISBLANK(I1605),ISBLANK(J1605)),"",(J1605/I1605))</f>
        <v>0.22413793103448276</v>
      </c>
      <c r="L1605" s="17" t="str">
        <f>IF(K1605="","",IF(K1605&gt;=H1605,"Yes","No"))</f>
        <v>No</v>
      </c>
      <c r="M1605" s="18" t="str">
        <f>IF(OR(ISBLANK(I1605),ISBLANK(J1605)),"",IF(L1605="No", "TJ status removed",IF(K1605&gt;0.34, K1605 *1.15, K1605+0.05)))</f>
        <v>TJ status removed</v>
      </c>
      <c r="N1605" s="11">
        <v>8.1300000000000008</v>
      </c>
      <c r="O1605" s="11">
        <v>592.29</v>
      </c>
      <c r="P1605" s="11">
        <v>42.31</v>
      </c>
      <c r="Q1605" s="11">
        <v>1866.15</v>
      </c>
      <c r="R1605" s="2"/>
    </row>
    <row r="1606" spans="1:18" ht="15.75" customHeight="1">
      <c r="A1606" s="2">
        <v>40003</v>
      </c>
      <c r="B1606" s="27" t="s">
        <v>1197</v>
      </c>
      <c r="C1606" s="12" t="s">
        <v>3213</v>
      </c>
      <c r="D1606" s="13" t="s">
        <v>3214</v>
      </c>
      <c r="E1606" s="2">
        <v>102</v>
      </c>
      <c r="F1606" s="2">
        <v>19</v>
      </c>
      <c r="G1606" s="19">
        <v>0.19</v>
      </c>
      <c r="H1606" s="19">
        <v>0.26</v>
      </c>
      <c r="I1606" s="7">
        <v>70</v>
      </c>
      <c r="J1606" s="7">
        <v>20</v>
      </c>
      <c r="K1606" s="16">
        <f>IF(OR(ISBLANK(I1606),ISBLANK(J1606)),"",(J1606/I1606))</f>
        <v>0.2857142857142857</v>
      </c>
      <c r="L1606" s="17" t="str">
        <f>IF(K1606="","",IF(K1606&gt;=H1606,"Yes","No"))</f>
        <v>Yes</v>
      </c>
      <c r="M1606" s="18">
        <f>IF(OR(ISBLANK(I1606),ISBLANK(J1606)),"",IF(L1606="No", "TJ status removed",IF(K1606&gt;0.34, K1606 *1.15, K1606+0.05)))</f>
        <v>0.33571428571428569</v>
      </c>
      <c r="N1606" s="11">
        <v>16.62</v>
      </c>
      <c r="O1606" s="11">
        <v>291.44</v>
      </c>
      <c r="P1606" s="11">
        <v>15.1</v>
      </c>
      <c r="Q1606" s="11">
        <v>1156.3499999999999</v>
      </c>
      <c r="R1606" s="2"/>
    </row>
    <row r="1607" spans="1:18" ht="15.75" customHeight="1">
      <c r="A1607" s="2">
        <v>41870</v>
      </c>
      <c r="B1607" s="27" t="s">
        <v>1197</v>
      </c>
      <c r="C1607" s="12" t="s">
        <v>3215</v>
      </c>
      <c r="D1607" s="13" t="s">
        <v>3216</v>
      </c>
      <c r="E1607" s="2">
        <v>111</v>
      </c>
      <c r="F1607" s="2">
        <v>27</v>
      </c>
      <c r="G1607" s="19">
        <v>0.24</v>
      </c>
      <c r="H1607" s="19">
        <v>0.52</v>
      </c>
      <c r="I1607" s="7">
        <v>103</v>
      </c>
      <c r="J1607" s="7">
        <v>39</v>
      </c>
      <c r="K1607" s="16">
        <f>IF(OR(ISBLANK(I1607),ISBLANK(J1607)),"",(J1607/I1607))</f>
        <v>0.37864077669902912</v>
      </c>
      <c r="L1607" s="17" t="str">
        <f>IF(K1607="","",IF(K1607&gt;=H1607,"Yes","No"))</f>
        <v>No</v>
      </c>
      <c r="M1607" s="18" t="str">
        <f>IF(OR(ISBLANK(I1607),ISBLANK(J1607)),"",IF(L1607="No", "TJ status removed",IF(K1607&gt;0.34, K1607 *1.15, K1607+0.05)))</f>
        <v>TJ status removed</v>
      </c>
      <c r="N1607" s="11">
        <v>19.27</v>
      </c>
      <c r="O1607" s="11">
        <v>282.61</v>
      </c>
      <c r="P1607" s="11">
        <v>13.38</v>
      </c>
      <c r="Q1607" s="11">
        <v>963.74</v>
      </c>
      <c r="R1607" s="2"/>
    </row>
    <row r="1608" spans="1:18" ht="15.75" customHeight="1">
      <c r="A1608" s="2">
        <v>43236</v>
      </c>
      <c r="B1608" s="27" t="s">
        <v>1197</v>
      </c>
      <c r="C1608" s="12" t="s">
        <v>3217</v>
      </c>
      <c r="D1608" s="13" t="s">
        <v>3218</v>
      </c>
      <c r="E1608" s="2">
        <v>27</v>
      </c>
      <c r="F1608" s="2">
        <v>7</v>
      </c>
      <c r="G1608" s="19">
        <v>0.26</v>
      </c>
      <c r="H1608" s="19">
        <v>0.48</v>
      </c>
      <c r="I1608" s="7">
        <v>25</v>
      </c>
      <c r="J1608" s="7">
        <v>9</v>
      </c>
      <c r="K1608" s="16">
        <f>IF(OR(ISBLANK(I1608),ISBLANK(J1608)),"",(J1608/I1608))</f>
        <v>0.36</v>
      </c>
      <c r="L1608" s="17" t="str">
        <f>IF(K1608="","",IF(K1608&gt;=H1608,"Yes","No"))</f>
        <v>No</v>
      </c>
      <c r="M1608" s="18" t="str">
        <f>IF(OR(ISBLANK(I1608),ISBLANK(J1608)),"",IF(L1608="No", "TJ status removed",IF(K1608&gt;0.34, K1608 *1.15, K1608+0.05)))</f>
        <v>TJ status removed</v>
      </c>
      <c r="N1608" s="11">
        <v>15</v>
      </c>
      <c r="O1608" s="11">
        <v>844.62</v>
      </c>
      <c r="P1608" s="11">
        <v>15</v>
      </c>
      <c r="Q1608" s="11">
        <v>1650.89</v>
      </c>
      <c r="R1608" s="2"/>
    </row>
    <row r="1609" spans="1:18" ht="15.75" customHeight="1">
      <c r="A1609" s="2">
        <v>12190</v>
      </c>
      <c r="B1609" s="27" t="s">
        <v>1197</v>
      </c>
      <c r="C1609" s="12" t="s">
        <v>3219</v>
      </c>
      <c r="D1609" s="13" t="s">
        <v>3220</v>
      </c>
      <c r="E1609" s="2">
        <v>204</v>
      </c>
      <c r="F1609" s="2">
        <v>32</v>
      </c>
      <c r="G1609" s="19">
        <v>0.16</v>
      </c>
      <c r="H1609" s="19">
        <v>0.26</v>
      </c>
      <c r="I1609" s="7">
        <v>135</v>
      </c>
      <c r="J1609" s="7">
        <v>36</v>
      </c>
      <c r="K1609" s="16">
        <f>IF(OR(ISBLANK(I1609),ISBLANK(J1609)),"",(J1609/I1609))</f>
        <v>0.26666666666666666</v>
      </c>
      <c r="L1609" s="17" t="str">
        <f>IF(K1609="","",IF(K1609&gt;=H1609,"Yes","No"))</f>
        <v>Yes</v>
      </c>
      <c r="M1609" s="18">
        <f>IF(OR(ISBLANK(I1609),ISBLANK(J1609)),"",IF(L1609="No", "TJ status removed",IF(K1609&gt;0.34, K1609 *1.15, K1609+0.05)))</f>
        <v>0.31666666666666665</v>
      </c>
      <c r="N1609" s="11">
        <v>13.39</v>
      </c>
      <c r="O1609" s="11">
        <v>225.14</v>
      </c>
      <c r="P1609" s="11">
        <v>17</v>
      </c>
      <c r="Q1609" s="11">
        <v>1008.78</v>
      </c>
      <c r="R1609" s="2"/>
    </row>
    <row r="1610" spans="1:18" ht="15.75" customHeight="1">
      <c r="A1610" s="2">
        <v>41551</v>
      </c>
      <c r="B1610" s="27" t="s">
        <v>1197</v>
      </c>
      <c r="C1610" s="12" t="s">
        <v>3221</v>
      </c>
      <c r="D1610" s="13" t="s">
        <v>3222</v>
      </c>
      <c r="E1610" s="2">
        <v>54</v>
      </c>
      <c r="F1610" s="2">
        <v>26</v>
      </c>
      <c r="G1610" s="19">
        <v>0.48</v>
      </c>
      <c r="H1610" s="19">
        <v>0.55000000000000004</v>
      </c>
      <c r="I1610" s="7">
        <v>56</v>
      </c>
      <c r="J1610" s="7">
        <v>23</v>
      </c>
      <c r="K1610" s="16">
        <f>IF(OR(ISBLANK(I1610),ISBLANK(J1610)),"",(J1610/I1610))</f>
        <v>0.4107142857142857</v>
      </c>
      <c r="L1610" s="17" t="str">
        <f>IF(K1610="","",IF(K1610&gt;=H1610,"Yes","No"))</f>
        <v>No</v>
      </c>
      <c r="M1610" s="18" t="str">
        <f>IF(OR(ISBLANK(I1610),ISBLANK(J1610)),"",IF(L1610="No", "TJ status removed",IF(K1610&gt;0.34, K1610 *1.15, K1610+0.05)))</f>
        <v>TJ status removed</v>
      </c>
      <c r="N1610" s="11">
        <v>9.76</v>
      </c>
      <c r="O1610" s="11">
        <v>660.97</v>
      </c>
      <c r="P1610" s="11">
        <v>11.65</v>
      </c>
      <c r="Q1610" s="11">
        <v>1983.61</v>
      </c>
      <c r="R1610" s="2"/>
    </row>
    <row r="1611" spans="1:18" ht="15.75" customHeight="1">
      <c r="A1611" s="2">
        <v>12065</v>
      </c>
      <c r="B1611" s="27" t="s">
        <v>1197</v>
      </c>
      <c r="C1611" s="12" t="s">
        <v>3223</v>
      </c>
      <c r="D1611" s="13" t="s">
        <v>3224</v>
      </c>
      <c r="E1611" s="2">
        <v>34</v>
      </c>
      <c r="F1611" s="2">
        <v>16</v>
      </c>
      <c r="G1611" s="19">
        <v>0.47</v>
      </c>
      <c r="H1611" s="19">
        <v>0.54</v>
      </c>
      <c r="I1611" s="7">
        <v>47</v>
      </c>
      <c r="J1611" s="7">
        <v>17</v>
      </c>
      <c r="K1611" s="16">
        <f>IF(OR(ISBLANK(I1611),ISBLANK(J1611)),"",(J1611/I1611))</f>
        <v>0.36170212765957449</v>
      </c>
      <c r="L1611" s="17" t="str">
        <f>IF(K1611="","",IF(K1611&gt;=H1611,"Yes","No"))</f>
        <v>No</v>
      </c>
      <c r="M1611" s="18" t="str">
        <f>IF(OR(ISBLANK(I1611),ISBLANK(J1611)),"",IF(L1611="No", "TJ status removed",IF(K1611&gt;0.34, K1611 *1.15, K1611+0.05)))</f>
        <v>TJ status removed</v>
      </c>
      <c r="N1611" s="11">
        <v>7.47</v>
      </c>
      <c r="O1611" s="11">
        <v>147.77000000000001</v>
      </c>
      <c r="P1611" s="11">
        <v>27.82</v>
      </c>
      <c r="Q1611" s="11">
        <v>1229.4100000000001</v>
      </c>
      <c r="R1611" s="2"/>
    </row>
    <row r="1612" spans="1:18" ht="15.75" customHeight="1">
      <c r="A1612" s="2">
        <v>11468</v>
      </c>
      <c r="B1612" s="27" t="s">
        <v>1197</v>
      </c>
      <c r="C1612" s="12" t="s">
        <v>3225</v>
      </c>
      <c r="D1612" s="13" t="s">
        <v>3226</v>
      </c>
      <c r="E1612" s="2">
        <v>161</v>
      </c>
      <c r="F1612" s="2">
        <v>0</v>
      </c>
      <c r="G1612" s="19">
        <v>0</v>
      </c>
      <c r="H1612" s="19">
        <v>0.1</v>
      </c>
      <c r="I1612" s="7">
        <v>166</v>
      </c>
      <c r="J1612" s="7">
        <v>0</v>
      </c>
      <c r="K1612" s="16">
        <f>IF(OR(ISBLANK(I1612),ISBLANK(J1612)),"",(J1612/I1612))</f>
        <v>0</v>
      </c>
      <c r="L1612" s="17" t="str">
        <f>IF(K1612="","",IF(K1612&gt;=H1612,"Yes","No"))</f>
        <v>No</v>
      </c>
      <c r="M1612" s="18" t="str">
        <f>IF(OR(ISBLANK(I1612),ISBLANK(J1612)),"",IF(L1612="No", "TJ status removed",IF(K1612&gt;0.34, K1612 *1.15, K1612+0.05)))</f>
        <v>TJ status removed</v>
      </c>
      <c r="N1612" s="11">
        <v>7.27</v>
      </c>
      <c r="O1612" s="11">
        <v>76.209999999999994</v>
      </c>
      <c r="P1612" s="11">
        <v>0</v>
      </c>
      <c r="Q1612" s="11">
        <v>0</v>
      </c>
      <c r="R1612" s="2"/>
    </row>
    <row r="1613" spans="1:18" ht="15.75" customHeight="1">
      <c r="A1613" s="2">
        <v>13538</v>
      </c>
      <c r="B1613" s="27" t="s">
        <v>1197</v>
      </c>
      <c r="C1613" s="12" t="s">
        <v>3227</v>
      </c>
      <c r="D1613" s="13" t="s">
        <v>3228</v>
      </c>
      <c r="E1613" s="2">
        <v>174</v>
      </c>
      <c r="F1613" s="2">
        <v>0</v>
      </c>
      <c r="G1613" s="19">
        <v>0</v>
      </c>
      <c r="H1613" s="19">
        <v>0.1</v>
      </c>
      <c r="I1613" s="7">
        <v>138</v>
      </c>
      <c r="J1613" s="7">
        <v>1</v>
      </c>
      <c r="K1613" s="16">
        <f>IF(OR(ISBLANK(I1613),ISBLANK(J1613)),"",(J1613/I1613))</f>
        <v>7.246376811594203E-3</v>
      </c>
      <c r="L1613" s="17" t="str">
        <f>IF(K1613="","",IF(K1613&gt;=H1613,"Yes","No"))</f>
        <v>No</v>
      </c>
      <c r="M1613" s="18" t="str">
        <f>IF(OR(ISBLANK(I1613),ISBLANK(J1613)),"",IF(L1613="No", "TJ status removed",IF(K1613&gt;0.34, K1613 *1.15, K1613+0.05)))</f>
        <v>TJ status removed</v>
      </c>
      <c r="N1613" s="11">
        <v>9.8000000000000007</v>
      </c>
      <c r="O1613" s="11">
        <v>95.1</v>
      </c>
      <c r="P1613" s="11">
        <v>0</v>
      </c>
      <c r="Q1613" s="11">
        <v>91</v>
      </c>
      <c r="R1613" s="2"/>
    </row>
    <row r="1614" spans="1:18" ht="15.75" customHeight="1">
      <c r="A1614" s="2">
        <v>13738</v>
      </c>
      <c r="B1614" s="27" t="s">
        <v>1197</v>
      </c>
      <c r="C1614" s="12" t="s">
        <v>3229</v>
      </c>
      <c r="D1614" s="13" t="s">
        <v>3230</v>
      </c>
      <c r="E1614" s="2">
        <v>123</v>
      </c>
      <c r="F1614" s="2">
        <v>1</v>
      </c>
      <c r="G1614" s="19">
        <v>0.01</v>
      </c>
      <c r="H1614" s="19">
        <v>0.13</v>
      </c>
      <c r="I1614" s="7">
        <v>241</v>
      </c>
      <c r="J1614" s="7">
        <v>3</v>
      </c>
      <c r="K1614" s="16">
        <f>IF(OR(ISBLANK(I1614),ISBLANK(J1614)),"",(J1614/I1614))</f>
        <v>1.2448132780082987E-2</v>
      </c>
      <c r="L1614" s="17" t="str">
        <f>IF(K1614="","",IF(K1614&gt;=H1614,"Yes","No"))</f>
        <v>No</v>
      </c>
      <c r="M1614" s="18" t="str">
        <f>IF(OR(ISBLANK(I1614),ISBLANK(J1614)),"",IF(L1614="No", "TJ status removed",IF(K1614&gt;0.34, K1614 *1.15, K1614+0.05)))</f>
        <v>TJ status removed</v>
      </c>
      <c r="N1614" s="11">
        <v>4.54</v>
      </c>
      <c r="O1614" s="11">
        <v>123.14</v>
      </c>
      <c r="P1614" s="11">
        <v>0</v>
      </c>
      <c r="Q1614" s="11">
        <v>938.33</v>
      </c>
      <c r="R1614" s="2"/>
    </row>
    <row r="1615" spans="1:18" ht="15.75" customHeight="1">
      <c r="A1615" s="2">
        <v>40995</v>
      </c>
      <c r="B1615" s="27" t="s">
        <v>1197</v>
      </c>
      <c r="C1615" s="12" t="s">
        <v>3231</v>
      </c>
      <c r="D1615" s="13" t="s">
        <v>3232</v>
      </c>
      <c r="E1615" s="2">
        <v>179</v>
      </c>
      <c r="F1615" s="2">
        <v>31</v>
      </c>
      <c r="G1615" s="19">
        <v>0.17</v>
      </c>
      <c r="H1615" s="19">
        <v>0.25</v>
      </c>
      <c r="I1615" s="7">
        <v>171</v>
      </c>
      <c r="J1615" s="7">
        <v>39</v>
      </c>
      <c r="K1615" s="16">
        <f>IF(OR(ISBLANK(I1615),ISBLANK(J1615)),"",(J1615/I1615))</f>
        <v>0.22807017543859648</v>
      </c>
      <c r="L1615" s="17" t="str">
        <f>IF(K1615="","",IF(K1615&gt;=H1615,"Yes","No"))</f>
        <v>No</v>
      </c>
      <c r="M1615" s="18" t="str">
        <f>IF(OR(ISBLANK(I1615),ISBLANK(J1615)),"",IF(L1615="No", "TJ status removed",IF(K1615&gt;0.34, K1615 *1.15, K1615+0.05)))</f>
        <v>TJ status removed</v>
      </c>
      <c r="N1615" s="11">
        <v>7.55</v>
      </c>
      <c r="O1615" s="11">
        <v>281.69</v>
      </c>
      <c r="P1615" s="11">
        <v>6.33</v>
      </c>
      <c r="Q1615" s="11">
        <v>1177.28</v>
      </c>
      <c r="R1615" s="43" t="s">
        <v>3233</v>
      </c>
    </row>
    <row r="1616" spans="1:18" ht="15.75" customHeight="1">
      <c r="A1616" s="2">
        <v>40415</v>
      </c>
      <c r="B1616" s="27" t="s">
        <v>1197</v>
      </c>
      <c r="C1616" s="12" t="s">
        <v>3234</v>
      </c>
      <c r="D1616" s="13" t="s">
        <v>3235</v>
      </c>
      <c r="E1616" s="2">
        <v>89</v>
      </c>
      <c r="F1616" s="2">
        <v>36</v>
      </c>
      <c r="G1616" s="19">
        <v>0.4</v>
      </c>
      <c r="H1616" s="19">
        <v>0.46</v>
      </c>
      <c r="I1616" s="7">
        <v>84</v>
      </c>
      <c r="J1616" s="7">
        <v>33</v>
      </c>
      <c r="K1616" s="16">
        <f>IF(OR(ISBLANK(I1616),ISBLANK(J1616)),"",(J1616/I1616))</f>
        <v>0.39285714285714285</v>
      </c>
      <c r="L1616" s="17" t="str">
        <f>IF(K1616="","",IF(K1616&gt;=H1616,"Yes","No"))</f>
        <v>No</v>
      </c>
      <c r="M1616" s="18" t="str">
        <f>IF(OR(ISBLANK(I1616),ISBLANK(J1616)),"",IF(L1616="No", "TJ status removed",IF(K1616&gt;0.34, K1616 *1.15, K1616+0.05)))</f>
        <v>TJ status removed</v>
      </c>
      <c r="N1616" s="11">
        <v>8.98</v>
      </c>
      <c r="O1616" s="11">
        <v>286.61</v>
      </c>
      <c r="P1616" s="11">
        <v>4.3899999999999997</v>
      </c>
      <c r="Q1616" s="11">
        <v>1530.82</v>
      </c>
      <c r="R1616" s="2"/>
    </row>
    <row r="1617" spans="1:18" ht="15.75" customHeight="1">
      <c r="A1617" s="2">
        <v>10854</v>
      </c>
      <c r="B1617" s="27" t="s">
        <v>1197</v>
      </c>
      <c r="C1617" s="12" t="s">
        <v>3236</v>
      </c>
      <c r="D1617" s="13" t="s">
        <v>3237</v>
      </c>
      <c r="E1617" s="2">
        <v>13</v>
      </c>
      <c r="F1617" s="2">
        <v>2</v>
      </c>
      <c r="G1617" s="19">
        <v>0.15</v>
      </c>
      <c r="H1617" s="19">
        <v>0.23</v>
      </c>
      <c r="I1617" s="7">
        <v>27</v>
      </c>
      <c r="J1617" s="7">
        <v>14</v>
      </c>
      <c r="K1617" s="16">
        <f>IF(OR(ISBLANK(I1617),ISBLANK(J1617)),"",(J1617/I1617))</f>
        <v>0.51851851851851849</v>
      </c>
      <c r="L1617" s="17" t="str">
        <f>IF(K1617="","",IF(K1617&gt;=H1617,"Yes","No"))</f>
        <v>Yes</v>
      </c>
      <c r="M1617" s="18">
        <f>IF(OR(ISBLANK(I1617),ISBLANK(J1617)),"",IF(L1617="No", "TJ status removed",IF(K1617&gt;0.34, K1617 *1.15, K1617+0.05)))</f>
        <v>0.59629629629629621</v>
      </c>
      <c r="N1617" s="11">
        <v>6</v>
      </c>
      <c r="O1617" s="11">
        <v>545.77</v>
      </c>
      <c r="P1617" s="11">
        <v>6.14</v>
      </c>
      <c r="Q1617" s="11">
        <v>1503.64</v>
      </c>
      <c r="R1617" s="2"/>
    </row>
    <row r="1618" spans="1:18" ht="15.75" customHeight="1">
      <c r="A1618" s="2">
        <v>289</v>
      </c>
      <c r="B1618" s="27" t="s">
        <v>1197</v>
      </c>
      <c r="C1618" s="12" t="s">
        <v>3238</v>
      </c>
      <c r="D1618" s="13" t="s">
        <v>3239</v>
      </c>
      <c r="E1618" s="2">
        <v>19</v>
      </c>
      <c r="F1618" s="2">
        <v>1</v>
      </c>
      <c r="G1618" s="19">
        <v>0.05</v>
      </c>
      <c r="H1618" s="19">
        <v>0.17</v>
      </c>
      <c r="I1618" s="7">
        <v>13</v>
      </c>
      <c r="J1618" s="7">
        <v>2</v>
      </c>
      <c r="K1618" s="16">
        <f>IF(OR(ISBLANK(I1618),ISBLANK(J1618)),"",(J1618/I1618))</f>
        <v>0.15384615384615385</v>
      </c>
      <c r="L1618" s="17" t="str">
        <f>IF(K1618="","",IF(K1618&gt;=H1618,"Yes","No"))</f>
        <v>No</v>
      </c>
      <c r="M1618" s="18" t="str">
        <f>IF(OR(ISBLANK(I1618),ISBLANK(J1618)),"",IF(L1618="No", "TJ status removed",IF(K1618&gt;0.34, K1618 *1.15, K1618+0.05)))</f>
        <v>TJ status removed</v>
      </c>
      <c r="N1618" s="11">
        <v>0</v>
      </c>
      <c r="O1618" s="11">
        <v>107.73</v>
      </c>
      <c r="P1618" s="11">
        <v>0</v>
      </c>
      <c r="Q1618" s="11">
        <v>1803</v>
      </c>
      <c r="R1618" s="2"/>
    </row>
    <row r="1619" spans="1:18" ht="15.75" customHeight="1">
      <c r="A1619" s="2">
        <v>13146</v>
      </c>
      <c r="B1619" s="27" t="s">
        <v>1197</v>
      </c>
      <c r="C1619" s="12" t="s">
        <v>3240</v>
      </c>
      <c r="D1619" s="13" t="s">
        <v>3241</v>
      </c>
      <c r="E1619" s="2">
        <v>60</v>
      </c>
      <c r="F1619" s="2">
        <v>13</v>
      </c>
      <c r="G1619" s="19">
        <v>0.22</v>
      </c>
      <c r="H1619" s="19">
        <v>0.31</v>
      </c>
      <c r="I1619" s="7">
        <v>44</v>
      </c>
      <c r="J1619" s="7">
        <v>11</v>
      </c>
      <c r="K1619" s="16">
        <f>IF(OR(ISBLANK(I1619),ISBLANK(J1619)),"",(J1619/I1619))</f>
        <v>0.25</v>
      </c>
      <c r="L1619" s="17" t="str">
        <f>IF(K1619="","",IF(K1619&gt;=H1619,"Yes","No"))</f>
        <v>No</v>
      </c>
      <c r="M1619" s="18" t="str">
        <f>IF(OR(ISBLANK(I1619),ISBLANK(J1619)),"",IF(L1619="No", "TJ status removed",IF(K1619&gt;0.34, K1619 *1.15, K1619+0.05)))</f>
        <v>TJ status removed</v>
      </c>
      <c r="N1619" s="11">
        <v>17.940000000000001</v>
      </c>
      <c r="O1619" s="11">
        <v>315.42</v>
      </c>
      <c r="P1619" s="11">
        <v>2</v>
      </c>
      <c r="Q1619" s="11">
        <v>1142.27</v>
      </c>
      <c r="R1619" s="2"/>
    </row>
    <row r="1620" spans="1:18" ht="15.75" customHeight="1">
      <c r="A1620" s="2">
        <v>13246</v>
      </c>
      <c r="B1620" s="27" t="s">
        <v>1197</v>
      </c>
      <c r="C1620" s="12" t="s">
        <v>3242</v>
      </c>
      <c r="D1620" s="13" t="s">
        <v>3243</v>
      </c>
      <c r="E1620" s="2">
        <v>27</v>
      </c>
      <c r="F1620" s="2">
        <v>10</v>
      </c>
      <c r="G1620" s="19">
        <v>0.37</v>
      </c>
      <c r="H1620" s="19">
        <v>0.43</v>
      </c>
      <c r="I1620" s="7">
        <v>22</v>
      </c>
      <c r="J1620" s="7">
        <v>15</v>
      </c>
      <c r="K1620" s="16">
        <f>IF(OR(ISBLANK(I1620),ISBLANK(J1620)),"",(J1620/I1620))</f>
        <v>0.68181818181818177</v>
      </c>
      <c r="L1620" s="17" t="str">
        <f>IF(K1620="","",IF(K1620&gt;=H1620,"Yes","No"))</f>
        <v>Yes</v>
      </c>
      <c r="M1620" s="18">
        <f>IF(OR(ISBLANK(I1620),ISBLANK(J1620)),"",IF(L1620="No", "TJ status removed",IF(K1620&gt;0.34, K1620 *1.15, K1620+0.05)))</f>
        <v>0.78409090909090895</v>
      </c>
      <c r="N1620" s="11">
        <v>21.43</v>
      </c>
      <c r="O1620" s="11">
        <v>272.57</v>
      </c>
      <c r="P1620" s="11">
        <v>27.67</v>
      </c>
      <c r="Q1620" s="11">
        <v>1426.13</v>
      </c>
      <c r="R1620" s="2"/>
    </row>
    <row r="1621" spans="1:18" ht="15.75" customHeight="1">
      <c r="A1621" s="2">
        <v>11714</v>
      </c>
      <c r="B1621" s="27" t="s">
        <v>1197</v>
      </c>
      <c r="C1621" s="12" t="s">
        <v>3244</v>
      </c>
      <c r="D1621" s="13" t="s">
        <v>3245</v>
      </c>
      <c r="E1621" s="2">
        <v>111</v>
      </c>
      <c r="F1621" s="2">
        <v>2</v>
      </c>
      <c r="G1621" s="19">
        <v>0.02</v>
      </c>
      <c r="H1621" s="19">
        <v>0.12</v>
      </c>
      <c r="I1621" s="7">
        <v>78</v>
      </c>
      <c r="J1621" s="7">
        <v>0</v>
      </c>
      <c r="K1621" s="16">
        <f>IF(OR(ISBLANK(I1621),ISBLANK(J1621)),"",(J1621/I1621))</f>
        <v>0</v>
      </c>
      <c r="L1621" s="17" t="str">
        <f>IF(K1621="","",IF(K1621&gt;=H1621,"Yes","No"))</f>
        <v>No</v>
      </c>
      <c r="M1621" s="18" t="str">
        <f>IF(OR(ISBLANK(I1621),ISBLANK(J1621)),"",IF(L1621="No", "TJ status removed",IF(K1621&gt;0.34, K1621 *1.15, K1621+0.05)))</f>
        <v>TJ status removed</v>
      </c>
      <c r="N1621" s="11">
        <v>0</v>
      </c>
      <c r="O1621" s="11">
        <v>150.56</v>
      </c>
      <c r="P1621" s="11">
        <v>0</v>
      </c>
      <c r="Q1621" s="11">
        <v>0</v>
      </c>
      <c r="R1621" s="2"/>
    </row>
    <row r="1622" spans="1:18" ht="15.75" customHeight="1">
      <c r="A1622" s="2">
        <v>42243</v>
      </c>
      <c r="B1622" s="27" t="s">
        <v>1197</v>
      </c>
      <c r="C1622" s="12" t="s">
        <v>3246</v>
      </c>
      <c r="D1622" s="13" t="s">
        <v>3247</v>
      </c>
      <c r="E1622" s="2">
        <v>19</v>
      </c>
      <c r="F1622" s="2">
        <v>0</v>
      </c>
      <c r="G1622" s="19">
        <v>0</v>
      </c>
      <c r="H1622" s="19">
        <v>0.1</v>
      </c>
      <c r="I1622" s="7">
        <v>19</v>
      </c>
      <c r="J1622" s="7">
        <v>0</v>
      </c>
      <c r="K1622" s="16">
        <f>IF(OR(ISBLANK(I1622),ISBLANK(J1622)),"",(J1622/I1622))</f>
        <v>0</v>
      </c>
      <c r="L1622" s="17" t="str">
        <f>IF(K1622="","",IF(K1622&gt;=H1622,"Yes","No"))</f>
        <v>No</v>
      </c>
      <c r="M1622" s="18" t="str">
        <f>IF(OR(ISBLANK(I1622),ISBLANK(J1622)),"",IF(L1622="No", "TJ status removed",IF(K1622&gt;0.34, K1622 *1.15, K1622+0.05)))</f>
        <v>TJ status removed</v>
      </c>
      <c r="N1622" s="11">
        <v>0</v>
      </c>
      <c r="O1622" s="11">
        <v>76.58</v>
      </c>
      <c r="P1622" s="11">
        <v>0</v>
      </c>
      <c r="Q1622" s="11">
        <v>0</v>
      </c>
      <c r="R1622" s="2"/>
    </row>
    <row r="1623" spans="1:18" ht="15.75" customHeight="1">
      <c r="A1623" s="2">
        <v>11433</v>
      </c>
      <c r="B1623" s="27" t="s">
        <v>1197</v>
      </c>
      <c r="C1623" s="12" t="s">
        <v>3248</v>
      </c>
      <c r="D1623" s="13" t="s">
        <v>3249</v>
      </c>
      <c r="E1623" s="2">
        <v>8</v>
      </c>
      <c r="F1623" s="2">
        <v>2</v>
      </c>
      <c r="G1623" s="19">
        <v>0.25</v>
      </c>
      <c r="H1623" s="19">
        <v>0.33</v>
      </c>
      <c r="I1623" s="7">
        <v>18</v>
      </c>
      <c r="J1623" s="7">
        <v>4</v>
      </c>
      <c r="K1623" s="16">
        <f>IF(OR(ISBLANK(I1623),ISBLANK(J1623)),"",(J1623/I1623))</f>
        <v>0.22222222222222221</v>
      </c>
      <c r="L1623" s="17" t="str">
        <f>IF(K1623="","",IF(K1623&gt;=H1623,"Yes","No"))</f>
        <v>No</v>
      </c>
      <c r="M1623" s="18" t="str">
        <f>IF(OR(ISBLANK(I1623),ISBLANK(J1623)),"",IF(L1623="No", "TJ status removed",IF(K1623&gt;0.34, K1623 *1.15, K1623+0.05)))</f>
        <v>TJ status removed</v>
      </c>
      <c r="N1623" s="11">
        <v>0</v>
      </c>
      <c r="O1623" s="11">
        <v>355.57</v>
      </c>
      <c r="P1623" s="11">
        <v>0</v>
      </c>
      <c r="Q1623" s="11">
        <v>1571.75</v>
      </c>
      <c r="R1623" s="2"/>
    </row>
    <row r="1624" spans="1:18" ht="15.75" customHeight="1">
      <c r="A1624" s="2">
        <v>11427</v>
      </c>
      <c r="B1624" s="27" t="s">
        <v>1197</v>
      </c>
      <c r="C1624" s="12" t="s">
        <v>3250</v>
      </c>
      <c r="D1624" s="13" t="s">
        <v>3251</v>
      </c>
      <c r="E1624" s="2">
        <v>25</v>
      </c>
      <c r="F1624" s="2">
        <v>3</v>
      </c>
      <c r="G1624" s="19">
        <v>0.12</v>
      </c>
      <c r="H1624" s="19">
        <v>0.49</v>
      </c>
      <c r="I1624" s="7">
        <v>20</v>
      </c>
      <c r="J1624" s="7">
        <v>4</v>
      </c>
      <c r="K1624" s="16">
        <f>IF(OR(ISBLANK(I1624),ISBLANK(J1624)),"",(J1624/I1624))</f>
        <v>0.2</v>
      </c>
      <c r="L1624" s="17" t="str">
        <f>IF(K1624="","",IF(K1624&gt;=H1624,"Yes","No"))</f>
        <v>No</v>
      </c>
      <c r="M1624" s="18" t="str">
        <f>IF(OR(ISBLANK(I1624),ISBLANK(J1624)),"",IF(L1624="No", "TJ status removed",IF(K1624&gt;0.34, K1624 *1.15, K1624+0.05)))</f>
        <v>TJ status removed</v>
      </c>
      <c r="N1624" s="11">
        <v>0</v>
      </c>
      <c r="O1624" s="11">
        <v>180.44</v>
      </c>
      <c r="P1624" s="11">
        <v>0</v>
      </c>
      <c r="Q1624" s="11">
        <v>1773</v>
      </c>
      <c r="R1624" s="2"/>
    </row>
    <row r="1625" spans="1:18" ht="15.75" customHeight="1">
      <c r="A1625" s="2">
        <v>12668</v>
      </c>
      <c r="B1625" s="27" t="s">
        <v>1197</v>
      </c>
      <c r="C1625" s="12" t="s">
        <v>3252</v>
      </c>
      <c r="D1625" s="13" t="s">
        <v>3253</v>
      </c>
      <c r="E1625" s="2">
        <v>262</v>
      </c>
      <c r="F1625" s="2">
        <v>19</v>
      </c>
      <c r="G1625" s="19">
        <v>7.0000000000000007E-2</v>
      </c>
      <c r="H1625" s="19">
        <v>0.13</v>
      </c>
      <c r="I1625" s="7">
        <v>222</v>
      </c>
      <c r="J1625" s="7">
        <v>22</v>
      </c>
      <c r="K1625" s="16">
        <f>IF(OR(ISBLANK(I1625),ISBLANK(J1625)),"",(J1625/I1625))</f>
        <v>9.90990990990991E-2</v>
      </c>
      <c r="L1625" s="17" t="str">
        <f>IF(K1625="","",IF(K1625&gt;=H1625,"Yes","No"))</f>
        <v>No</v>
      </c>
      <c r="M1625" s="18" t="str">
        <f>IF(OR(ISBLANK(I1625),ISBLANK(J1625)),"",IF(L1625="No", "TJ status removed",IF(K1625&gt;0.34, K1625 *1.15, K1625+0.05)))</f>
        <v>TJ status removed</v>
      </c>
      <c r="N1625" s="11">
        <v>13.54</v>
      </c>
      <c r="O1625" s="11">
        <v>396.49</v>
      </c>
      <c r="P1625" s="11">
        <v>18</v>
      </c>
      <c r="Q1625" s="11">
        <v>1182.3599999999999</v>
      </c>
      <c r="R1625" s="2"/>
    </row>
    <row r="1626" spans="1:18" ht="15.75" customHeight="1">
      <c r="A1626" s="2">
        <v>40944</v>
      </c>
      <c r="B1626" s="27" t="s">
        <v>1197</v>
      </c>
      <c r="C1626" s="12" t="s">
        <v>3254</v>
      </c>
      <c r="D1626" s="13" t="s">
        <v>3255</v>
      </c>
      <c r="E1626" s="2">
        <v>128</v>
      </c>
      <c r="F1626" s="2">
        <v>31</v>
      </c>
      <c r="G1626" s="19">
        <v>0.24</v>
      </c>
      <c r="H1626" s="19">
        <v>0.28999999999999998</v>
      </c>
      <c r="I1626" s="7">
        <v>111</v>
      </c>
      <c r="J1626" s="7">
        <v>32</v>
      </c>
      <c r="K1626" s="16">
        <f>IF(OR(ISBLANK(I1626),ISBLANK(J1626)),"",(J1626/I1626))</f>
        <v>0.28828828828828829</v>
      </c>
      <c r="L1626" s="17" t="str">
        <f>IF(K1626="","",IF(K1626&gt;=H1626,"Yes","No"))</f>
        <v>No</v>
      </c>
      <c r="M1626" s="18" t="str">
        <f>IF(OR(ISBLANK(I1626),ISBLANK(J1626)),"",IF(L1626="No", "TJ status removed",IF(K1626&gt;0.34, K1626 *1.15, K1626+0.05)))</f>
        <v>TJ status removed</v>
      </c>
      <c r="N1626" s="11">
        <v>43.96</v>
      </c>
      <c r="O1626" s="11">
        <v>529.66</v>
      </c>
      <c r="P1626" s="11">
        <v>39.869999999999997</v>
      </c>
      <c r="Q1626" s="11">
        <v>1713.81</v>
      </c>
      <c r="R1626" s="2"/>
    </row>
    <row r="1627" spans="1:18" ht="15.75" customHeight="1">
      <c r="A1627" s="2">
        <v>11164</v>
      </c>
      <c r="B1627" s="27" t="s">
        <v>1197</v>
      </c>
      <c r="C1627" s="12" t="s">
        <v>3256</v>
      </c>
      <c r="D1627" s="13" t="s">
        <v>3257</v>
      </c>
      <c r="E1627" s="2">
        <v>59</v>
      </c>
      <c r="F1627" s="2">
        <v>6</v>
      </c>
      <c r="G1627" s="19">
        <v>0.1</v>
      </c>
      <c r="H1627" s="19">
        <v>0.16</v>
      </c>
      <c r="I1627" s="7">
        <v>88</v>
      </c>
      <c r="J1627" s="7">
        <v>6</v>
      </c>
      <c r="K1627" s="16">
        <f>IF(OR(ISBLANK(I1627),ISBLANK(J1627)),"",(J1627/I1627))</f>
        <v>6.8181818181818177E-2</v>
      </c>
      <c r="L1627" s="17" t="str">
        <f>IF(K1627="","",IF(K1627&gt;=H1627,"Yes","No"))</f>
        <v>No</v>
      </c>
      <c r="M1627" s="18" t="str">
        <f>IF(OR(ISBLANK(I1627),ISBLANK(J1627)),"",IF(L1627="No", "TJ status removed",IF(K1627&gt;0.34, K1627 *1.15, K1627+0.05)))</f>
        <v>TJ status removed</v>
      </c>
      <c r="N1627" s="11">
        <v>11.09</v>
      </c>
      <c r="O1627" s="11">
        <v>319</v>
      </c>
      <c r="P1627" s="11">
        <v>44</v>
      </c>
      <c r="Q1627" s="11">
        <v>1431.67</v>
      </c>
      <c r="R1627" s="2"/>
    </row>
    <row r="1628" spans="1:18" ht="15.75" customHeight="1">
      <c r="A1628" s="2">
        <v>40195</v>
      </c>
      <c r="B1628" s="27" t="s">
        <v>1197</v>
      </c>
      <c r="C1628" s="12" t="s">
        <v>3258</v>
      </c>
      <c r="D1628" s="13" t="s">
        <v>3259</v>
      </c>
      <c r="E1628" s="2">
        <v>26</v>
      </c>
      <c r="F1628" s="2">
        <v>0</v>
      </c>
      <c r="G1628" s="19">
        <v>0</v>
      </c>
      <c r="H1628" s="19">
        <v>0.15</v>
      </c>
      <c r="I1628" s="7">
        <v>28</v>
      </c>
      <c r="J1628" s="7">
        <v>3</v>
      </c>
      <c r="K1628" s="16">
        <f>IF(OR(ISBLANK(I1628),ISBLANK(J1628)),"",(J1628/I1628))</f>
        <v>0.10714285714285714</v>
      </c>
      <c r="L1628" s="17" t="str">
        <f>IF(K1628="","",IF(K1628&gt;=H1628,"Yes","No"))</f>
        <v>No</v>
      </c>
      <c r="M1628" s="18" t="str">
        <f>IF(OR(ISBLANK(I1628),ISBLANK(J1628)),"",IF(L1628="No", "TJ status removed",IF(K1628&gt;0.34, K1628 *1.15, K1628+0.05)))</f>
        <v>TJ status removed</v>
      </c>
      <c r="N1628" s="11">
        <v>36.159999999999997</v>
      </c>
      <c r="O1628" s="11">
        <v>298.52</v>
      </c>
      <c r="P1628" s="11">
        <v>82.67</v>
      </c>
      <c r="Q1628" s="11">
        <v>1642.33</v>
      </c>
      <c r="R1628" s="2"/>
    </row>
    <row r="1629" spans="1:18" ht="15.75" customHeight="1">
      <c r="A1629" s="2">
        <v>13596</v>
      </c>
      <c r="B1629" s="27" t="s">
        <v>1197</v>
      </c>
      <c r="C1629" s="12" t="s">
        <v>3260</v>
      </c>
      <c r="D1629" s="13" t="s">
        <v>3261</v>
      </c>
      <c r="E1629" s="2">
        <v>57</v>
      </c>
      <c r="F1629" s="2">
        <v>23</v>
      </c>
      <c r="G1629" s="19">
        <v>0.4</v>
      </c>
      <c r="H1629" s="19">
        <v>0.46</v>
      </c>
      <c r="I1629" s="7">
        <v>35</v>
      </c>
      <c r="J1629" s="7">
        <v>8</v>
      </c>
      <c r="K1629" s="16">
        <f>IF(OR(ISBLANK(I1629),ISBLANK(J1629)),"",(J1629/I1629))</f>
        <v>0.22857142857142856</v>
      </c>
      <c r="L1629" s="17" t="str">
        <f>IF(K1629="","",IF(K1629&gt;=H1629,"Yes","No"))</f>
        <v>No</v>
      </c>
      <c r="M1629" s="18" t="str">
        <f>IF(OR(ISBLANK(I1629),ISBLANK(J1629)),"",IF(L1629="No", "TJ status removed",IF(K1629&gt;0.34, K1629 *1.15, K1629+0.05)))</f>
        <v>TJ status removed</v>
      </c>
      <c r="N1629" s="11">
        <v>20.149999999999999</v>
      </c>
      <c r="O1629" s="11">
        <v>527.15</v>
      </c>
      <c r="P1629" s="11">
        <v>15.62</v>
      </c>
      <c r="Q1629" s="11">
        <v>1833.38</v>
      </c>
      <c r="R1629" s="2"/>
    </row>
    <row r="1630" spans="1:18" ht="15.75" customHeight="1">
      <c r="A1630" s="2">
        <v>12666</v>
      </c>
      <c r="B1630" s="27" t="s">
        <v>1197</v>
      </c>
      <c r="C1630" s="12" t="s">
        <v>3262</v>
      </c>
      <c r="D1630" s="13" t="s">
        <v>3263</v>
      </c>
      <c r="E1630" s="2">
        <v>57</v>
      </c>
      <c r="F1630" s="2">
        <v>22</v>
      </c>
      <c r="G1630" s="19">
        <v>0.39</v>
      </c>
      <c r="H1630" s="19">
        <v>0.59</v>
      </c>
      <c r="I1630" s="7">
        <v>48</v>
      </c>
      <c r="J1630" s="7">
        <v>21</v>
      </c>
      <c r="K1630" s="16">
        <f>IF(OR(ISBLANK(I1630),ISBLANK(J1630)),"",(J1630/I1630))</f>
        <v>0.4375</v>
      </c>
      <c r="L1630" s="17" t="str">
        <f>IF(K1630="","",IF(K1630&gt;=H1630,"Yes","No"))</f>
        <v>No</v>
      </c>
      <c r="M1630" s="18" t="str">
        <f>IF(OR(ISBLANK(I1630),ISBLANK(J1630)),"",IF(L1630="No", "TJ status removed",IF(K1630&gt;0.34, K1630 *1.15, K1630+0.05)))</f>
        <v>TJ status removed</v>
      </c>
      <c r="N1630" s="11">
        <v>18</v>
      </c>
      <c r="O1630" s="11">
        <v>88.74</v>
      </c>
      <c r="P1630" s="11">
        <v>4.38</v>
      </c>
      <c r="Q1630" s="11">
        <v>214.05</v>
      </c>
      <c r="R1630" s="2"/>
    </row>
    <row r="1631" spans="1:18" ht="15.75" customHeight="1">
      <c r="A1631" s="2">
        <v>12098</v>
      </c>
      <c r="B1631" s="27" t="s">
        <v>1197</v>
      </c>
      <c r="C1631" s="12" t="s">
        <v>3264</v>
      </c>
      <c r="D1631" s="13" t="s">
        <v>3265</v>
      </c>
      <c r="E1631" s="2">
        <v>53</v>
      </c>
      <c r="F1631" s="2">
        <v>6</v>
      </c>
      <c r="G1631" s="19">
        <v>0.11</v>
      </c>
      <c r="H1631" s="19">
        <v>0.16</v>
      </c>
      <c r="I1631" s="7">
        <v>63</v>
      </c>
      <c r="J1631" s="7">
        <v>17</v>
      </c>
      <c r="K1631" s="16">
        <f>IF(OR(ISBLANK(I1631),ISBLANK(J1631)),"",(J1631/I1631))</f>
        <v>0.26984126984126983</v>
      </c>
      <c r="L1631" s="17" t="str">
        <f>IF(K1631="","",IF(K1631&gt;=H1631,"Yes","No"))</f>
        <v>Yes</v>
      </c>
      <c r="M1631" s="18">
        <f>IF(OR(ISBLANK(I1631),ISBLANK(J1631)),"",IF(L1631="No", "TJ status removed",IF(K1631&gt;0.34, K1631 *1.15, K1631+0.05)))</f>
        <v>0.31984126984126982</v>
      </c>
      <c r="N1631" s="11">
        <v>25</v>
      </c>
      <c r="O1631" s="11">
        <v>483.2</v>
      </c>
      <c r="P1631" s="11">
        <v>9.35</v>
      </c>
      <c r="Q1631" s="11">
        <v>1534.12</v>
      </c>
      <c r="R1631" s="43" t="s">
        <v>3266</v>
      </c>
    </row>
    <row r="1632" spans="1:18" ht="15.75" customHeight="1">
      <c r="A1632" s="2">
        <v>40843</v>
      </c>
      <c r="B1632" s="27" t="s">
        <v>1197</v>
      </c>
      <c r="C1632" s="12" t="s">
        <v>3267</v>
      </c>
      <c r="D1632" s="13" t="s">
        <v>3268</v>
      </c>
      <c r="E1632" s="2">
        <v>73</v>
      </c>
      <c r="F1632" s="2">
        <v>1</v>
      </c>
      <c r="G1632" s="19">
        <v>0.01</v>
      </c>
      <c r="H1632" s="19">
        <v>0.14000000000000001</v>
      </c>
      <c r="I1632" s="7">
        <v>45</v>
      </c>
      <c r="J1632" s="7">
        <v>2</v>
      </c>
      <c r="K1632" s="16">
        <f>IF(OR(ISBLANK(I1632),ISBLANK(J1632)),"",(J1632/I1632))</f>
        <v>4.4444444444444446E-2</v>
      </c>
      <c r="L1632" s="17" t="str">
        <f>IF(K1632="","",IF(K1632&gt;=H1632,"Yes","No"))</f>
        <v>No</v>
      </c>
      <c r="M1632" s="18" t="str">
        <f>IF(OR(ISBLANK(I1632),ISBLANK(J1632)),"",IF(L1632="No", "TJ status removed",IF(K1632&gt;0.34, K1632 *1.15, K1632+0.05)))</f>
        <v>TJ status removed</v>
      </c>
      <c r="N1632" s="11">
        <v>7.91</v>
      </c>
      <c r="O1632" s="11">
        <v>235.23</v>
      </c>
      <c r="P1632" s="11">
        <v>0</v>
      </c>
      <c r="Q1632" s="11">
        <v>1287.5</v>
      </c>
      <c r="R1632" s="2"/>
    </row>
    <row r="1633" spans="1:18" ht="15.75" customHeight="1">
      <c r="A1633" s="2">
        <v>13243</v>
      </c>
      <c r="B1633" s="27" t="s">
        <v>1197</v>
      </c>
      <c r="C1633" s="12" t="s">
        <v>3269</v>
      </c>
      <c r="D1633" s="13" t="s">
        <v>3270</v>
      </c>
      <c r="E1633" s="2">
        <v>49</v>
      </c>
      <c r="F1633" s="2">
        <v>2</v>
      </c>
      <c r="G1633" s="19">
        <v>0.04</v>
      </c>
      <c r="H1633" s="19">
        <v>0.12</v>
      </c>
      <c r="I1633" s="7">
        <v>30</v>
      </c>
      <c r="J1633" s="7">
        <v>1</v>
      </c>
      <c r="K1633" s="16">
        <f>IF(OR(ISBLANK(I1633),ISBLANK(J1633)),"",(J1633/I1633))</f>
        <v>3.3333333333333333E-2</v>
      </c>
      <c r="L1633" s="17" t="str">
        <f>IF(K1633="","",IF(K1633&gt;=H1633,"Yes","No"))</f>
        <v>No</v>
      </c>
      <c r="M1633" s="18" t="str">
        <f>IF(OR(ISBLANK(I1633),ISBLANK(J1633)),"",IF(L1633="No", "TJ status removed",IF(K1633&gt;0.34, K1633 *1.15, K1633+0.05)))</f>
        <v>TJ status removed</v>
      </c>
      <c r="N1633" s="11">
        <v>12.21</v>
      </c>
      <c r="O1633" s="11">
        <v>290.89999999999998</v>
      </c>
      <c r="P1633" s="11">
        <v>160</v>
      </c>
      <c r="Q1633" s="11">
        <v>1879</v>
      </c>
      <c r="R1633" s="2"/>
    </row>
    <row r="1634" spans="1:18" ht="15.75" customHeight="1">
      <c r="A1634" s="2">
        <v>41826</v>
      </c>
      <c r="B1634" s="27" t="s">
        <v>1197</v>
      </c>
      <c r="C1634" s="12" t="s">
        <v>3271</v>
      </c>
      <c r="D1634" s="13" t="s">
        <v>3272</v>
      </c>
      <c r="E1634" s="2">
        <v>100</v>
      </c>
      <c r="F1634" s="2">
        <v>21</v>
      </c>
      <c r="G1634" s="19">
        <v>0.21</v>
      </c>
      <c r="H1634" s="19">
        <v>0.27</v>
      </c>
      <c r="I1634" s="7">
        <v>105</v>
      </c>
      <c r="J1634" s="7">
        <v>22</v>
      </c>
      <c r="K1634" s="16">
        <f>IF(OR(ISBLANK(I1634),ISBLANK(J1634)),"",(J1634/I1634))</f>
        <v>0.20952380952380953</v>
      </c>
      <c r="L1634" s="17" t="str">
        <f>IF(K1634="","",IF(K1634&gt;=H1634,"Yes","No"))</f>
        <v>No</v>
      </c>
      <c r="M1634" s="18" t="str">
        <f>IF(OR(ISBLANK(I1634),ISBLANK(J1634)),"",IF(L1634="No", "TJ status removed",IF(K1634&gt;0.34, K1634 *1.15, K1634+0.05)))</f>
        <v>TJ status removed</v>
      </c>
      <c r="N1634" s="11">
        <v>13.23</v>
      </c>
      <c r="O1634" s="11">
        <v>267.88</v>
      </c>
      <c r="P1634" s="11">
        <v>14.45</v>
      </c>
      <c r="Q1634" s="11">
        <v>1312.5</v>
      </c>
      <c r="R1634" s="2"/>
    </row>
    <row r="1635" spans="1:18" ht="15.75" customHeight="1">
      <c r="A1635" s="2">
        <v>43071</v>
      </c>
      <c r="B1635" s="27" t="s">
        <v>1197</v>
      </c>
      <c r="C1635" s="12" t="s">
        <v>3273</v>
      </c>
      <c r="D1635" s="13" t="s">
        <v>3274</v>
      </c>
      <c r="E1635" s="2">
        <v>235</v>
      </c>
      <c r="F1635" s="2">
        <v>14</v>
      </c>
      <c r="G1635" s="19">
        <v>0.06</v>
      </c>
      <c r="H1635" s="19">
        <v>0.15</v>
      </c>
      <c r="I1635" s="7">
        <v>285</v>
      </c>
      <c r="J1635" s="7">
        <v>20</v>
      </c>
      <c r="K1635" s="16">
        <f>IF(OR(ISBLANK(I1635),ISBLANK(J1635)),"",(J1635/I1635))</f>
        <v>7.0175438596491224E-2</v>
      </c>
      <c r="L1635" s="17" t="str">
        <f>IF(K1635="","",IF(K1635&gt;=H1635,"Yes","No"))</f>
        <v>No</v>
      </c>
      <c r="M1635" s="18" t="str">
        <f>IF(OR(ISBLANK(I1635),ISBLANK(J1635)),"",IF(L1635="No", "TJ status removed",IF(K1635&gt;0.34, K1635 *1.15, K1635+0.05)))</f>
        <v>TJ status removed</v>
      </c>
      <c r="N1635" s="11">
        <v>34.32</v>
      </c>
      <c r="O1635" s="11">
        <v>268.57</v>
      </c>
      <c r="P1635" s="11">
        <v>40.799999999999997</v>
      </c>
      <c r="Q1635" s="11">
        <v>1029.6500000000001</v>
      </c>
      <c r="R1635" s="2"/>
    </row>
    <row r="1636" spans="1:18" ht="15.75" customHeight="1">
      <c r="A1636" s="2">
        <v>40647</v>
      </c>
      <c r="B1636" s="27" t="s">
        <v>1197</v>
      </c>
      <c r="C1636" s="12" t="s">
        <v>3275</v>
      </c>
      <c r="D1636" s="13" t="s">
        <v>3276</v>
      </c>
      <c r="E1636" s="2">
        <v>81</v>
      </c>
      <c r="F1636" s="2">
        <v>5</v>
      </c>
      <c r="G1636" s="19">
        <v>0.06</v>
      </c>
      <c r="H1636" s="19">
        <v>0.18</v>
      </c>
      <c r="I1636" s="7">
        <v>79</v>
      </c>
      <c r="J1636" s="7">
        <v>10</v>
      </c>
      <c r="K1636" s="16">
        <f>IF(OR(ISBLANK(I1636),ISBLANK(J1636)),"",(J1636/I1636))</f>
        <v>0.12658227848101267</v>
      </c>
      <c r="L1636" s="17" t="str">
        <f>IF(K1636="","",IF(K1636&gt;=H1636,"Yes","No"))</f>
        <v>No</v>
      </c>
      <c r="M1636" s="18" t="str">
        <f>IF(OR(ISBLANK(I1636),ISBLANK(J1636)),"",IF(L1636="No", "TJ status removed",IF(K1636&gt;0.34, K1636 *1.15, K1636+0.05)))</f>
        <v>TJ status removed</v>
      </c>
      <c r="N1636" s="11">
        <v>11.91</v>
      </c>
      <c r="O1636" s="11">
        <v>197.93</v>
      </c>
      <c r="P1636" s="11">
        <v>2.2000000000000002</v>
      </c>
      <c r="Q1636" s="11">
        <v>1110.5999999999999</v>
      </c>
      <c r="R1636" s="2"/>
    </row>
    <row r="1637" spans="1:18" ht="15.75" customHeight="1">
      <c r="A1637" s="2">
        <v>40547</v>
      </c>
      <c r="B1637" s="27" t="s">
        <v>1197</v>
      </c>
      <c r="C1637" s="12" t="s">
        <v>3277</v>
      </c>
      <c r="D1637" s="13" t="s">
        <v>3278</v>
      </c>
      <c r="E1637" s="2">
        <v>100</v>
      </c>
      <c r="F1637" s="2">
        <v>19</v>
      </c>
      <c r="G1637" s="19">
        <v>0.19</v>
      </c>
      <c r="H1637" s="19">
        <v>0.25</v>
      </c>
      <c r="I1637" s="7">
        <v>59</v>
      </c>
      <c r="J1637" s="7">
        <v>8</v>
      </c>
      <c r="K1637" s="16">
        <f>IF(OR(ISBLANK(I1637),ISBLANK(J1637)),"",(J1637/I1637))</f>
        <v>0.13559322033898305</v>
      </c>
      <c r="L1637" s="17" t="str">
        <f>IF(K1637="","",IF(K1637&gt;=H1637,"Yes","No"))</f>
        <v>No</v>
      </c>
      <c r="M1637" s="18" t="str">
        <f>IF(OR(ISBLANK(I1637),ISBLANK(J1637)),"",IF(L1637="No", "TJ status removed",IF(K1637&gt;0.34, K1637 *1.15, K1637+0.05)))</f>
        <v>TJ status removed</v>
      </c>
      <c r="N1637" s="11">
        <v>24.96</v>
      </c>
      <c r="O1637" s="11">
        <v>498.61</v>
      </c>
      <c r="P1637" s="11">
        <v>31.13</v>
      </c>
      <c r="Q1637" s="11">
        <v>2787</v>
      </c>
      <c r="R1637" s="2"/>
    </row>
    <row r="1638" spans="1:18" ht="15.75" customHeight="1">
      <c r="A1638" s="2">
        <v>11138</v>
      </c>
      <c r="B1638" s="27" t="s">
        <v>1197</v>
      </c>
      <c r="C1638" s="12" t="s">
        <v>3279</v>
      </c>
      <c r="D1638" s="13" t="s">
        <v>3280</v>
      </c>
      <c r="E1638" s="2">
        <v>64</v>
      </c>
      <c r="F1638" s="2">
        <v>11</v>
      </c>
      <c r="G1638" s="19">
        <v>0.17</v>
      </c>
      <c r="H1638" s="19">
        <v>0.32</v>
      </c>
      <c r="I1638" s="7">
        <v>61</v>
      </c>
      <c r="J1638" s="7">
        <v>19</v>
      </c>
      <c r="K1638" s="16">
        <f>IF(OR(ISBLANK(I1638),ISBLANK(J1638)),"",(J1638/I1638))</f>
        <v>0.31147540983606559</v>
      </c>
      <c r="L1638" s="17" t="str">
        <f>IF(K1638="","",IF(K1638&gt;=H1638,"Yes","No"))</f>
        <v>No</v>
      </c>
      <c r="M1638" s="18" t="str">
        <f>IF(OR(ISBLANK(I1638),ISBLANK(J1638)),"",IF(L1638="No", "TJ status removed",IF(K1638&gt;0.34, K1638 *1.15, K1638+0.05)))</f>
        <v>TJ status removed</v>
      </c>
      <c r="N1638" s="11">
        <v>3.9</v>
      </c>
      <c r="O1638" s="11">
        <v>526.95000000000005</v>
      </c>
      <c r="P1638" s="11">
        <v>8.0500000000000007</v>
      </c>
      <c r="Q1638" s="11">
        <v>1893.79</v>
      </c>
      <c r="R1638" s="2"/>
    </row>
    <row r="1639" spans="1:18" ht="15.75" customHeight="1">
      <c r="A1639" s="2">
        <v>12213</v>
      </c>
      <c r="B1639" s="27" t="s">
        <v>1197</v>
      </c>
      <c r="C1639" s="12" t="s">
        <v>3281</v>
      </c>
      <c r="D1639" s="13" t="s">
        <v>3282</v>
      </c>
      <c r="E1639" s="2">
        <v>15</v>
      </c>
      <c r="F1639" s="2">
        <v>0</v>
      </c>
      <c r="G1639" s="19">
        <v>0</v>
      </c>
      <c r="H1639" s="19">
        <v>0.1</v>
      </c>
      <c r="I1639" s="7">
        <v>19</v>
      </c>
      <c r="J1639" s="7">
        <v>5</v>
      </c>
      <c r="K1639" s="16">
        <f>IF(OR(ISBLANK(I1639),ISBLANK(J1639)),"",(J1639/I1639))</f>
        <v>0.26315789473684209</v>
      </c>
      <c r="L1639" s="17" t="str">
        <f>IF(K1639="","",IF(K1639&gt;=H1639,"Yes","No"))</f>
        <v>Yes</v>
      </c>
      <c r="M1639" s="18">
        <f>IF(OR(ISBLANK(I1639),ISBLANK(J1639)),"",IF(L1639="No", "TJ status removed",IF(K1639&gt;0.34, K1639 *1.15, K1639+0.05)))</f>
        <v>0.31315789473684208</v>
      </c>
      <c r="N1639" s="11">
        <v>0</v>
      </c>
      <c r="O1639" s="11">
        <v>437.36</v>
      </c>
      <c r="P1639" s="11">
        <v>0</v>
      </c>
      <c r="Q1639" s="11">
        <v>1149.8</v>
      </c>
      <c r="R1639" s="2"/>
    </row>
    <row r="1640" spans="1:18" ht="15.75" customHeight="1">
      <c r="A1640" s="2">
        <v>40868</v>
      </c>
      <c r="B1640" s="27" t="s">
        <v>1197</v>
      </c>
      <c r="C1640" s="12" t="s">
        <v>3283</v>
      </c>
      <c r="D1640" s="13" t="s">
        <v>3284</v>
      </c>
      <c r="E1640" s="2">
        <v>486</v>
      </c>
      <c r="F1640" s="2">
        <v>18</v>
      </c>
      <c r="G1640" s="19">
        <v>0.04</v>
      </c>
      <c r="H1640" s="19">
        <v>0.12</v>
      </c>
      <c r="I1640" s="7">
        <v>508</v>
      </c>
      <c r="J1640" s="7">
        <v>27</v>
      </c>
      <c r="K1640" s="16">
        <f>IF(OR(ISBLANK(I1640),ISBLANK(J1640)),"",(J1640/I1640))</f>
        <v>5.3149606299212601E-2</v>
      </c>
      <c r="L1640" s="17" t="str">
        <f>IF(K1640="","",IF(K1640&gt;=H1640,"Yes","No"))</f>
        <v>No</v>
      </c>
      <c r="M1640" s="18" t="str">
        <f>IF(OR(ISBLANK(I1640),ISBLANK(J1640)),"",IF(L1640="No", "TJ status removed",IF(K1640&gt;0.34, K1640 *1.15, K1640+0.05)))</f>
        <v>TJ status removed</v>
      </c>
      <c r="N1640" s="11">
        <v>16.72</v>
      </c>
      <c r="O1640" s="11">
        <v>238.67</v>
      </c>
      <c r="P1640" s="11">
        <v>29.33</v>
      </c>
      <c r="Q1640" s="11">
        <v>953.48</v>
      </c>
      <c r="R1640" s="2"/>
    </row>
    <row r="1641" spans="1:18" ht="15.75" customHeight="1">
      <c r="A1641" s="2">
        <v>40167</v>
      </c>
      <c r="B1641" s="27" t="s">
        <v>1197</v>
      </c>
      <c r="C1641" s="12" t="s">
        <v>3285</v>
      </c>
      <c r="D1641" s="13" t="s">
        <v>3286</v>
      </c>
      <c r="E1641" s="2">
        <v>326</v>
      </c>
      <c r="F1641" s="2">
        <v>12</v>
      </c>
      <c r="G1641" s="19">
        <v>0.04</v>
      </c>
      <c r="H1641" s="19">
        <v>0.15</v>
      </c>
      <c r="I1641" s="7">
        <v>361</v>
      </c>
      <c r="J1641" s="7">
        <v>28</v>
      </c>
      <c r="K1641" s="16">
        <f>IF(OR(ISBLANK(I1641),ISBLANK(J1641)),"",(J1641/I1641))</f>
        <v>7.7562326869806089E-2</v>
      </c>
      <c r="L1641" s="17" t="str">
        <f>IF(K1641="","",IF(K1641&gt;=H1641,"Yes","No"))</f>
        <v>No</v>
      </c>
      <c r="M1641" s="18" t="str">
        <f>IF(OR(ISBLANK(I1641),ISBLANK(J1641)),"",IF(L1641="No", "TJ status removed",IF(K1641&gt;0.34, K1641 *1.15, K1641+0.05)))</f>
        <v>TJ status removed</v>
      </c>
      <c r="N1641" s="11">
        <v>34.950000000000003</v>
      </c>
      <c r="O1641" s="11">
        <v>268.95999999999998</v>
      </c>
      <c r="P1641" s="11">
        <v>13.93</v>
      </c>
      <c r="Q1641" s="11">
        <v>953.25</v>
      </c>
      <c r="R1641" s="2"/>
    </row>
    <row r="1642" spans="1:18" ht="15.75" customHeight="1">
      <c r="A1642" s="2">
        <v>42768</v>
      </c>
      <c r="B1642" s="27" t="s">
        <v>1197</v>
      </c>
      <c r="C1642" s="12" t="s">
        <v>3287</v>
      </c>
      <c r="D1642" s="13" t="s">
        <v>3288</v>
      </c>
      <c r="E1642" s="2">
        <v>27</v>
      </c>
      <c r="F1642" s="2">
        <v>7</v>
      </c>
      <c r="G1642" s="19">
        <v>0.26</v>
      </c>
      <c r="H1642" s="19">
        <v>0.56000000000000005</v>
      </c>
      <c r="I1642" s="7">
        <v>36</v>
      </c>
      <c r="J1642" s="7">
        <v>10</v>
      </c>
      <c r="K1642" s="16">
        <f>IF(OR(ISBLANK(I1642),ISBLANK(J1642)),"",(J1642/I1642))</f>
        <v>0.27777777777777779</v>
      </c>
      <c r="L1642" s="17" t="str">
        <f>IF(K1642="","",IF(K1642&gt;=H1642,"Yes","No"))</f>
        <v>No</v>
      </c>
      <c r="M1642" s="18" t="str">
        <f>IF(OR(ISBLANK(I1642),ISBLANK(J1642)),"",IF(L1642="No", "TJ status removed",IF(K1642&gt;0.34, K1642 *1.15, K1642+0.05)))</f>
        <v>TJ status removed</v>
      </c>
      <c r="N1642" s="11">
        <v>9.23</v>
      </c>
      <c r="O1642" s="11">
        <v>373.96</v>
      </c>
      <c r="P1642" s="11">
        <v>7.7</v>
      </c>
      <c r="Q1642" s="11">
        <v>1376.1</v>
      </c>
      <c r="R1642" s="2"/>
    </row>
    <row r="1643" spans="1:18" ht="15.75" customHeight="1">
      <c r="A1643" s="2">
        <v>11129</v>
      </c>
      <c r="B1643" s="27" t="s">
        <v>1197</v>
      </c>
      <c r="C1643" s="12" t="s">
        <v>3289</v>
      </c>
      <c r="D1643" s="13" t="s">
        <v>3290</v>
      </c>
      <c r="E1643" s="2">
        <v>60</v>
      </c>
      <c r="F1643" s="2">
        <v>32</v>
      </c>
      <c r="G1643" s="19">
        <v>0.53</v>
      </c>
      <c r="H1643" s="19">
        <v>0.61</v>
      </c>
      <c r="I1643" s="7">
        <v>48</v>
      </c>
      <c r="J1643" s="7">
        <v>28</v>
      </c>
      <c r="K1643" s="16">
        <f>IF(OR(ISBLANK(I1643),ISBLANK(J1643)),"",(J1643/I1643))</f>
        <v>0.58333333333333337</v>
      </c>
      <c r="L1643" s="17" t="str">
        <f>IF(K1643="","",IF(K1643&gt;=H1643,"Yes","No"))</f>
        <v>No</v>
      </c>
      <c r="M1643" s="18" t="str">
        <f>IF(OR(ISBLANK(I1643),ISBLANK(J1643)),"",IF(L1643="No", "TJ status removed",IF(K1643&gt;0.34, K1643 *1.15, K1643+0.05)))</f>
        <v>TJ status removed</v>
      </c>
      <c r="N1643" s="11">
        <v>11.85</v>
      </c>
      <c r="O1643" s="11">
        <v>1032.3</v>
      </c>
      <c r="P1643" s="11">
        <v>13.43</v>
      </c>
      <c r="Q1643" s="11">
        <v>7268.54</v>
      </c>
      <c r="R1643" s="2"/>
    </row>
    <row r="1644" spans="1:18" ht="15.75" customHeight="1">
      <c r="A1644" s="2">
        <v>41127</v>
      </c>
      <c r="B1644" s="27" t="s">
        <v>1197</v>
      </c>
      <c r="C1644" s="12" t="s">
        <v>3291</v>
      </c>
      <c r="D1644" s="13" t="s">
        <v>3292</v>
      </c>
      <c r="E1644" s="2">
        <v>23</v>
      </c>
      <c r="F1644" s="2">
        <v>4</v>
      </c>
      <c r="G1644" s="19">
        <v>0.17</v>
      </c>
      <c r="H1644" s="19">
        <v>0.22</v>
      </c>
      <c r="I1644" s="7">
        <v>17</v>
      </c>
      <c r="J1644" s="7">
        <v>9</v>
      </c>
      <c r="K1644" s="16">
        <f>IF(OR(ISBLANK(I1644),ISBLANK(J1644)),"",(J1644/I1644))</f>
        <v>0.52941176470588236</v>
      </c>
      <c r="L1644" s="17" t="str">
        <f>IF(K1644="","",IF(K1644&gt;=H1644,"Yes","No"))</f>
        <v>Yes</v>
      </c>
      <c r="M1644" s="18">
        <f>IF(OR(ISBLANK(I1644),ISBLANK(J1644)),"",IF(L1644="No", "TJ status removed",IF(K1644&gt;0.34, K1644 *1.15, K1644+0.05)))</f>
        <v>0.60882352941176465</v>
      </c>
      <c r="N1644" s="11">
        <v>9.5</v>
      </c>
      <c r="O1644" s="11">
        <v>723.25</v>
      </c>
      <c r="P1644" s="11">
        <v>26.56</v>
      </c>
      <c r="Q1644" s="11">
        <v>1450.56</v>
      </c>
      <c r="R1644" s="43" t="s">
        <v>3293</v>
      </c>
    </row>
    <row r="1645" spans="1:18" ht="15.75" customHeight="1">
      <c r="A1645" s="2">
        <v>42765</v>
      </c>
      <c r="B1645" s="27" t="s">
        <v>1197</v>
      </c>
      <c r="C1645" s="12" t="s">
        <v>3294</v>
      </c>
      <c r="D1645" s="13" t="s">
        <v>3295</v>
      </c>
      <c r="E1645" s="2">
        <v>166</v>
      </c>
      <c r="F1645" s="2">
        <v>6</v>
      </c>
      <c r="G1645" s="19">
        <v>0.04</v>
      </c>
      <c r="H1645" s="19">
        <v>0.12</v>
      </c>
      <c r="I1645" s="7">
        <v>232</v>
      </c>
      <c r="J1645" s="7">
        <v>5</v>
      </c>
      <c r="K1645" s="16">
        <f>IF(OR(ISBLANK(I1645),ISBLANK(J1645)),"",(J1645/I1645))</f>
        <v>2.1551724137931036E-2</v>
      </c>
      <c r="L1645" s="17" t="str">
        <f>IF(K1645="","",IF(K1645&gt;=H1645,"Yes","No"))</f>
        <v>No</v>
      </c>
      <c r="M1645" s="18" t="str">
        <f>IF(OR(ISBLANK(I1645),ISBLANK(J1645)),"",IF(L1645="No", "TJ status removed",IF(K1645&gt;0.34, K1645 *1.15, K1645+0.05)))</f>
        <v>TJ status removed</v>
      </c>
      <c r="N1645" s="11">
        <v>24.11</v>
      </c>
      <c r="O1645" s="11">
        <v>292.70999999999998</v>
      </c>
      <c r="P1645" s="11">
        <v>35.799999999999997</v>
      </c>
      <c r="Q1645" s="11">
        <v>1354.4</v>
      </c>
      <c r="R1645" s="2"/>
    </row>
    <row r="1646" spans="1:18" ht="15.75" customHeight="1">
      <c r="A1646" s="2">
        <v>41547</v>
      </c>
      <c r="B1646" s="27" t="s">
        <v>1197</v>
      </c>
      <c r="C1646" s="12" t="s">
        <v>3296</v>
      </c>
      <c r="D1646" s="13" t="s">
        <v>3297</v>
      </c>
      <c r="E1646" s="2">
        <v>158</v>
      </c>
      <c r="F1646" s="2">
        <v>1</v>
      </c>
      <c r="G1646" s="19">
        <v>0.01</v>
      </c>
      <c r="H1646" s="19">
        <v>0.12</v>
      </c>
      <c r="I1646" s="7">
        <v>222</v>
      </c>
      <c r="J1646" s="7">
        <v>2</v>
      </c>
      <c r="K1646" s="16">
        <f>IF(OR(ISBLANK(I1646),ISBLANK(J1646)),"",(J1646/I1646))</f>
        <v>9.0090090090090089E-3</v>
      </c>
      <c r="L1646" s="17" t="str">
        <f>IF(K1646="","",IF(K1646&gt;=H1646,"Yes","No"))</f>
        <v>No</v>
      </c>
      <c r="M1646" s="18" t="str">
        <f>IF(OR(ISBLANK(I1646),ISBLANK(J1646)),"",IF(L1646="No", "TJ status removed",IF(K1646&gt;0.34, K1646 *1.15, K1646+0.05)))</f>
        <v>TJ status removed</v>
      </c>
      <c r="N1646" s="11">
        <v>9.39</v>
      </c>
      <c r="O1646" s="11">
        <v>160.22999999999999</v>
      </c>
      <c r="P1646" s="11">
        <v>12</v>
      </c>
      <c r="Q1646" s="11">
        <v>1131</v>
      </c>
      <c r="R1646" s="2"/>
    </row>
    <row r="1647" spans="1:18" ht="15.75" customHeight="1">
      <c r="A1647" s="2">
        <v>43393</v>
      </c>
      <c r="B1647" s="27" t="s">
        <v>1197</v>
      </c>
      <c r="C1647" s="20" t="s">
        <v>3298</v>
      </c>
      <c r="D1647" s="13" t="s">
        <v>3299</v>
      </c>
      <c r="E1647" s="2">
        <v>31</v>
      </c>
      <c r="F1647" s="2">
        <v>3</v>
      </c>
      <c r="G1647" s="19">
        <v>0.1</v>
      </c>
      <c r="H1647" s="19">
        <v>0.2</v>
      </c>
      <c r="I1647" s="7">
        <v>51</v>
      </c>
      <c r="J1647" s="7">
        <v>9</v>
      </c>
      <c r="K1647" s="16">
        <f>IF(OR(ISBLANK(I1647),ISBLANK(J1647)),"",(J1647/I1647))</f>
        <v>0.17647058823529413</v>
      </c>
      <c r="L1647" s="17" t="str">
        <f>IF(K1647="","",IF(K1647&gt;=H1647,"Yes","No"))</f>
        <v>No</v>
      </c>
      <c r="M1647" s="18" t="str">
        <f>IF(OR(ISBLANK(I1647),ISBLANK(J1647)),"",IF(L1647="No", "TJ status removed",IF(K1647&gt;0.34, K1647 *1.15, K1647+0.05)))</f>
        <v>TJ status removed</v>
      </c>
      <c r="N1647" s="11">
        <v>7.14</v>
      </c>
      <c r="O1647" s="11">
        <v>702.1</v>
      </c>
      <c r="P1647" s="11">
        <v>2.67</v>
      </c>
      <c r="Q1647" s="11">
        <v>1375.78</v>
      </c>
      <c r="R1647" s="2"/>
    </row>
    <row r="1648" spans="1:18" ht="15.75" customHeight="1">
      <c r="A1648" s="2">
        <v>13313</v>
      </c>
      <c r="B1648" s="27" t="s">
        <v>1197</v>
      </c>
      <c r="C1648" s="12" t="s">
        <v>3300</v>
      </c>
      <c r="D1648" s="13" t="s">
        <v>3301</v>
      </c>
      <c r="E1648" s="2">
        <v>28</v>
      </c>
      <c r="F1648" s="2">
        <v>7</v>
      </c>
      <c r="G1648" s="19">
        <v>0.25</v>
      </c>
      <c r="H1648" s="19">
        <v>0.3</v>
      </c>
      <c r="I1648" s="7">
        <v>37</v>
      </c>
      <c r="J1648" s="7">
        <v>10</v>
      </c>
      <c r="K1648" s="16">
        <f>IF(OR(ISBLANK(I1648),ISBLANK(J1648)),"",(J1648/I1648))</f>
        <v>0.27027027027027029</v>
      </c>
      <c r="L1648" s="17" t="str">
        <f>IF(K1648="","",IF(K1648&gt;=H1648,"Yes","No"))</f>
        <v>No</v>
      </c>
      <c r="M1648" s="18" t="str">
        <f>IF(OR(ISBLANK(I1648),ISBLANK(J1648)),"",IF(L1648="No", "TJ status removed",IF(K1648&gt;0.34, K1648 *1.15, K1648+0.05)))</f>
        <v>TJ status removed</v>
      </c>
      <c r="N1648" s="11">
        <v>13.56</v>
      </c>
      <c r="O1648" s="11">
        <v>408.19</v>
      </c>
      <c r="P1648" s="11">
        <v>31.8</v>
      </c>
      <c r="Q1648" s="11">
        <v>1510.9</v>
      </c>
      <c r="R1648" s="2"/>
    </row>
    <row r="1649" spans="1:18" ht="15.75" customHeight="1">
      <c r="A1649" s="2">
        <v>41660</v>
      </c>
      <c r="B1649" s="27" t="s">
        <v>1197</v>
      </c>
      <c r="C1649" s="12" t="s">
        <v>3302</v>
      </c>
      <c r="D1649" s="13" t="s">
        <v>3303</v>
      </c>
      <c r="E1649" s="2">
        <v>21</v>
      </c>
      <c r="F1649" s="2">
        <v>0</v>
      </c>
      <c r="G1649" s="19">
        <v>0</v>
      </c>
      <c r="H1649" s="19">
        <v>0.15</v>
      </c>
      <c r="I1649" s="7">
        <v>14</v>
      </c>
      <c r="J1649" s="7">
        <v>2</v>
      </c>
      <c r="K1649" s="16">
        <f>IF(OR(ISBLANK(I1649),ISBLANK(J1649)),"",(J1649/I1649))</f>
        <v>0.14285714285714285</v>
      </c>
      <c r="L1649" s="17" t="str">
        <f>IF(K1649="","",IF(K1649&gt;=H1649,"Yes","No"))</f>
        <v>No</v>
      </c>
      <c r="M1649" s="18" t="str">
        <f>IF(OR(ISBLANK(I1649),ISBLANK(J1649)),"",IF(L1649="No", "TJ status removed",IF(K1649&gt;0.34, K1649 *1.15, K1649+0.05)))</f>
        <v>TJ status removed</v>
      </c>
      <c r="N1649" s="11">
        <v>0</v>
      </c>
      <c r="O1649" s="11">
        <v>336.25</v>
      </c>
      <c r="P1649" s="11">
        <v>0</v>
      </c>
      <c r="Q1649" s="11">
        <v>1149.5</v>
      </c>
      <c r="R1649" s="2"/>
    </row>
    <row r="1650" spans="1:18" ht="15.75" customHeight="1">
      <c r="A1650" s="2">
        <v>11414</v>
      </c>
      <c r="B1650" s="27" t="s">
        <v>1197</v>
      </c>
      <c r="C1650" s="12" t="s">
        <v>3304</v>
      </c>
      <c r="D1650" s="13" t="s">
        <v>3305</v>
      </c>
      <c r="E1650" s="2">
        <v>65</v>
      </c>
      <c r="F1650" s="2">
        <v>6</v>
      </c>
      <c r="G1650" s="19">
        <v>0.09</v>
      </c>
      <c r="H1650" s="19">
        <v>0.14000000000000001</v>
      </c>
      <c r="I1650" s="7">
        <v>67</v>
      </c>
      <c r="J1650" s="7">
        <v>2</v>
      </c>
      <c r="K1650" s="16">
        <f>IF(OR(ISBLANK(I1650),ISBLANK(J1650)),"",(J1650/I1650))</f>
        <v>2.9850746268656716E-2</v>
      </c>
      <c r="L1650" s="17" t="str">
        <f>IF(K1650="","",IF(K1650&gt;=H1650,"Yes","No"))</f>
        <v>No</v>
      </c>
      <c r="M1650" s="18" t="str">
        <f>IF(OR(ISBLANK(I1650),ISBLANK(J1650)),"",IF(L1650="No", "TJ status removed",IF(K1650&gt;0.34, K1650 *1.15, K1650+0.05)))</f>
        <v>TJ status removed</v>
      </c>
      <c r="N1650" s="11">
        <v>7.57</v>
      </c>
      <c r="O1650" s="11">
        <v>147.32</v>
      </c>
      <c r="P1650" s="11">
        <v>0</v>
      </c>
      <c r="Q1650" s="11">
        <v>612</v>
      </c>
      <c r="R1650" s="2"/>
    </row>
    <row r="1651" spans="1:18" ht="15.75" customHeight="1">
      <c r="A1651" s="2">
        <v>11516</v>
      </c>
      <c r="B1651" s="27" t="s">
        <v>1197</v>
      </c>
      <c r="C1651" s="12" t="s">
        <v>3306</v>
      </c>
      <c r="D1651" s="13" t="s">
        <v>3307</v>
      </c>
      <c r="E1651" s="2">
        <v>72</v>
      </c>
      <c r="F1651" s="2">
        <v>23</v>
      </c>
      <c r="G1651" s="19">
        <v>0.32</v>
      </c>
      <c r="H1651" s="19">
        <v>0.37</v>
      </c>
      <c r="I1651" s="7">
        <v>93</v>
      </c>
      <c r="J1651" s="7">
        <v>22</v>
      </c>
      <c r="K1651" s="16">
        <f>IF(OR(ISBLANK(I1651),ISBLANK(J1651)),"",(J1651/I1651))</f>
        <v>0.23655913978494625</v>
      </c>
      <c r="L1651" s="17" t="str">
        <f>IF(K1651="","",IF(K1651&gt;=H1651,"Yes","No"))</f>
        <v>No</v>
      </c>
      <c r="M1651" s="18" t="str">
        <f>IF(OR(ISBLANK(I1651),ISBLANK(J1651)),"",IF(L1651="No", "TJ status removed",IF(K1651&gt;0.34, K1651 *1.15, K1651+0.05)))</f>
        <v>TJ status removed</v>
      </c>
      <c r="N1651" s="11">
        <v>24.44</v>
      </c>
      <c r="O1651" s="11">
        <v>387.9</v>
      </c>
      <c r="P1651" s="11">
        <v>4.3600000000000003</v>
      </c>
      <c r="Q1651" s="11">
        <v>1392.09</v>
      </c>
      <c r="R1651" s="2" t="s">
        <v>2627</v>
      </c>
    </row>
    <row r="1652" spans="1:18" ht="15.75" customHeight="1">
      <c r="A1652" s="2">
        <v>41297</v>
      </c>
      <c r="B1652" s="27" t="s">
        <v>1197</v>
      </c>
      <c r="C1652" s="12" t="s">
        <v>3308</v>
      </c>
      <c r="D1652" s="13" t="s">
        <v>3309</v>
      </c>
      <c r="E1652" s="2">
        <v>82</v>
      </c>
      <c r="F1652" s="2">
        <v>12</v>
      </c>
      <c r="G1652" s="19">
        <v>0.15</v>
      </c>
      <c r="H1652" s="19">
        <v>0.2</v>
      </c>
      <c r="I1652" s="7">
        <v>77</v>
      </c>
      <c r="J1652" s="7">
        <v>13</v>
      </c>
      <c r="K1652" s="16">
        <f>IF(OR(ISBLANK(I1652),ISBLANK(J1652)),"",(J1652/I1652))</f>
        <v>0.16883116883116883</v>
      </c>
      <c r="L1652" s="17" t="str">
        <f>IF(K1652="","",IF(K1652&gt;=H1652,"Yes","No"))</f>
        <v>No</v>
      </c>
      <c r="M1652" s="18" t="str">
        <f>IF(OR(ISBLANK(I1652),ISBLANK(J1652)),"",IF(L1652="No", "TJ status removed",IF(K1652&gt;0.34, K1652 *1.15, K1652+0.05)))</f>
        <v>TJ status removed</v>
      </c>
      <c r="N1652" s="11">
        <v>17.36</v>
      </c>
      <c r="O1652" s="11">
        <v>478.45</v>
      </c>
      <c r="P1652" s="11">
        <v>12.38</v>
      </c>
      <c r="Q1652" s="11">
        <v>1541.69</v>
      </c>
      <c r="R1652" s="2"/>
    </row>
    <row r="1653" spans="1:18" ht="15.75" customHeight="1">
      <c r="A1653" s="2">
        <v>42045</v>
      </c>
      <c r="B1653" s="27" t="s">
        <v>1197</v>
      </c>
      <c r="C1653" s="12" t="s">
        <v>3310</v>
      </c>
      <c r="D1653" s="13" t="s">
        <v>3311</v>
      </c>
      <c r="E1653" s="2">
        <v>29</v>
      </c>
      <c r="F1653" s="2">
        <v>5</v>
      </c>
      <c r="G1653" s="19">
        <v>0.17</v>
      </c>
      <c r="H1653" s="19">
        <v>0.33</v>
      </c>
      <c r="I1653" s="7">
        <v>43</v>
      </c>
      <c r="J1653" s="7">
        <v>15</v>
      </c>
      <c r="K1653" s="16">
        <f>IF(OR(ISBLANK(I1653),ISBLANK(J1653)),"",(J1653/I1653))</f>
        <v>0.34883720930232559</v>
      </c>
      <c r="L1653" s="17" t="str">
        <f>IF(K1653="","",IF(K1653&gt;=H1653,"Yes","No"))</f>
        <v>Yes</v>
      </c>
      <c r="M1653" s="18">
        <f>IF(OR(ISBLANK(I1653),ISBLANK(J1653)),"",IF(L1653="No", "TJ status removed",IF(K1653&gt;0.34, K1653 *1.15, K1653+0.05)))</f>
        <v>0.40116279069767441</v>
      </c>
      <c r="N1653" s="11">
        <v>0</v>
      </c>
      <c r="O1653" s="11">
        <v>301.39</v>
      </c>
      <c r="P1653" s="11">
        <v>0</v>
      </c>
      <c r="Q1653" s="11">
        <v>1255.27</v>
      </c>
      <c r="R1653" s="2" t="s">
        <v>2627</v>
      </c>
    </row>
    <row r="1654" spans="1:18" ht="15.75" customHeight="1">
      <c r="A1654" s="2">
        <v>41324</v>
      </c>
      <c r="B1654" s="27" t="s">
        <v>1197</v>
      </c>
      <c r="C1654" s="12" t="s">
        <v>3312</v>
      </c>
      <c r="D1654" s="13" t="s">
        <v>3313</v>
      </c>
      <c r="E1654" s="2">
        <v>219</v>
      </c>
      <c r="F1654" s="2">
        <v>57</v>
      </c>
      <c r="G1654" s="19">
        <v>0.26</v>
      </c>
      <c r="H1654" s="19">
        <v>0.31</v>
      </c>
      <c r="I1654" s="7">
        <v>98</v>
      </c>
      <c r="J1654" s="7">
        <v>44</v>
      </c>
      <c r="K1654" s="16">
        <f>IF(OR(ISBLANK(I1654),ISBLANK(J1654)),"",(J1654/I1654))</f>
        <v>0.44897959183673469</v>
      </c>
      <c r="L1654" s="17" t="str">
        <f>IF(K1654="","",IF(K1654&gt;=H1654,"Yes","No"))</f>
        <v>Yes</v>
      </c>
      <c r="M1654" s="18">
        <f>IF(OR(ISBLANK(I1654),ISBLANK(J1654)),"",IF(L1654="No", "TJ status removed",IF(K1654&gt;0.34, K1654 *1.15, K1654+0.05)))</f>
        <v>0.51632653061224487</v>
      </c>
      <c r="N1654" s="11">
        <v>8.19</v>
      </c>
      <c r="O1654" s="11">
        <v>382.59</v>
      </c>
      <c r="P1654" s="11">
        <v>17.07</v>
      </c>
      <c r="Q1654" s="11">
        <v>1356.95</v>
      </c>
      <c r="R1654" s="2"/>
    </row>
    <row r="1655" spans="1:18" ht="15.75" customHeight="1">
      <c r="A1655" s="2">
        <v>42965</v>
      </c>
      <c r="B1655" s="27" t="s">
        <v>1197</v>
      </c>
      <c r="C1655" s="12" t="s">
        <v>3314</v>
      </c>
      <c r="D1655" s="13" t="s">
        <v>3315</v>
      </c>
      <c r="E1655" s="2">
        <v>24</v>
      </c>
      <c r="F1655" s="2">
        <v>4</v>
      </c>
      <c r="G1655" s="19">
        <v>0.17</v>
      </c>
      <c r="H1655" s="19">
        <v>0.27</v>
      </c>
      <c r="I1655" s="7">
        <v>30</v>
      </c>
      <c r="J1655" s="7">
        <v>2</v>
      </c>
      <c r="K1655" s="16">
        <f>IF(OR(ISBLANK(I1655),ISBLANK(J1655)),"",(J1655/I1655))</f>
        <v>6.6666666666666666E-2</v>
      </c>
      <c r="L1655" s="17" t="str">
        <f>IF(K1655="","",IF(K1655&gt;=H1655,"Yes","No"))</f>
        <v>No</v>
      </c>
      <c r="M1655" s="18" t="str">
        <f>IF(OR(ISBLANK(I1655),ISBLANK(J1655)),"",IF(L1655="No", "TJ status removed",IF(K1655&gt;0.34, K1655 *1.15, K1655+0.05)))</f>
        <v>TJ status removed</v>
      </c>
      <c r="N1655" s="11">
        <v>20.54</v>
      </c>
      <c r="O1655" s="11">
        <v>614.82000000000005</v>
      </c>
      <c r="P1655" s="11">
        <v>17.5</v>
      </c>
      <c r="Q1655" s="11">
        <v>1585</v>
      </c>
      <c r="R1655" s="2"/>
    </row>
    <row r="1656" spans="1:18" ht="15.75" customHeight="1">
      <c r="A1656" s="2">
        <v>40005</v>
      </c>
      <c r="B1656" s="27" t="s">
        <v>1197</v>
      </c>
      <c r="C1656" s="12" t="s">
        <v>3316</v>
      </c>
      <c r="D1656" s="13" t="s">
        <v>3317</v>
      </c>
      <c r="E1656" s="2">
        <v>49</v>
      </c>
      <c r="F1656" s="2">
        <v>10</v>
      </c>
      <c r="G1656" s="19">
        <v>0.2</v>
      </c>
      <c r="H1656" s="19">
        <v>0.34</v>
      </c>
      <c r="I1656" s="7">
        <v>27</v>
      </c>
      <c r="J1656" s="7">
        <v>8</v>
      </c>
      <c r="K1656" s="16">
        <f>IF(OR(ISBLANK(I1656),ISBLANK(J1656)),"",(J1656/I1656))</f>
        <v>0.29629629629629628</v>
      </c>
      <c r="L1656" s="17" t="str">
        <f>IF(K1656="","",IF(K1656&gt;=H1656,"Yes","No"))</f>
        <v>No</v>
      </c>
      <c r="M1656" s="18" t="str">
        <f>IF(OR(ISBLANK(I1656),ISBLANK(J1656)),"",IF(L1656="No", "TJ status removed",IF(K1656&gt;0.34, K1656 *1.15, K1656+0.05)))</f>
        <v>TJ status removed</v>
      </c>
      <c r="N1656" s="11">
        <v>13.53</v>
      </c>
      <c r="O1656" s="11">
        <v>335.37</v>
      </c>
      <c r="P1656" s="11">
        <v>28.75</v>
      </c>
      <c r="Q1656" s="11">
        <v>3209.5</v>
      </c>
      <c r="R1656" s="2"/>
    </row>
    <row r="1657" spans="1:18" ht="15.75" customHeight="1">
      <c r="A1657" s="2">
        <v>42485</v>
      </c>
      <c r="B1657" s="27" t="s">
        <v>1197</v>
      </c>
      <c r="C1657" s="12" t="s">
        <v>3318</v>
      </c>
      <c r="D1657" s="13" t="s">
        <v>3319</v>
      </c>
      <c r="E1657" s="2">
        <v>47</v>
      </c>
      <c r="F1657" s="2">
        <v>2</v>
      </c>
      <c r="G1657" s="19">
        <v>0.04</v>
      </c>
      <c r="H1657" s="19">
        <v>0.1</v>
      </c>
      <c r="I1657" s="7">
        <v>51</v>
      </c>
      <c r="J1657" s="7">
        <v>4</v>
      </c>
      <c r="K1657" s="16">
        <f>IF(OR(ISBLANK(I1657),ISBLANK(J1657)),"",(J1657/I1657))</f>
        <v>7.8431372549019607E-2</v>
      </c>
      <c r="L1657" s="17" t="str">
        <f>IF(K1657="","",IF(K1657&gt;=H1657,"Yes","No"))</f>
        <v>No</v>
      </c>
      <c r="M1657" s="18" t="str">
        <f>IF(OR(ISBLANK(I1657),ISBLANK(J1657)),"",IF(L1657="No", "TJ status removed",IF(K1657&gt;0.34, K1657 *1.15, K1657+0.05)))</f>
        <v>TJ status removed</v>
      </c>
      <c r="N1657" s="11">
        <v>2.36</v>
      </c>
      <c r="O1657" s="11">
        <v>295.47000000000003</v>
      </c>
      <c r="P1657" s="11">
        <v>15</v>
      </c>
      <c r="Q1657" s="11">
        <v>1355.75</v>
      </c>
      <c r="R1657" s="2"/>
    </row>
    <row r="1658" spans="1:18" ht="15.75" customHeight="1">
      <c r="A1658" s="2">
        <v>42600</v>
      </c>
      <c r="B1658" s="27" t="s">
        <v>1197</v>
      </c>
      <c r="C1658" s="12" t="s">
        <v>3320</v>
      </c>
      <c r="D1658" s="13" t="s">
        <v>3321</v>
      </c>
      <c r="E1658" s="2">
        <v>226</v>
      </c>
      <c r="F1658" s="2">
        <v>24</v>
      </c>
      <c r="G1658" s="19">
        <v>0.11</v>
      </c>
      <c r="H1658" s="19">
        <v>0.16</v>
      </c>
      <c r="I1658" s="7">
        <v>272</v>
      </c>
      <c r="J1658" s="7">
        <v>34</v>
      </c>
      <c r="K1658" s="16">
        <f>IF(OR(ISBLANK(I1658),ISBLANK(J1658)),"",(J1658/I1658))</f>
        <v>0.125</v>
      </c>
      <c r="L1658" s="17" t="str">
        <f>IF(K1658="","",IF(K1658&gt;=H1658,"Yes","No"))</f>
        <v>No</v>
      </c>
      <c r="M1658" s="18" t="str">
        <f>IF(OR(ISBLANK(I1658),ISBLANK(J1658)),"",IF(L1658="No", "TJ status removed",IF(K1658&gt;0.34, K1658 *1.15, K1658+0.05)))</f>
        <v>TJ status removed</v>
      </c>
      <c r="N1658" s="11">
        <v>15.22</v>
      </c>
      <c r="O1658" s="11">
        <v>623.26</v>
      </c>
      <c r="P1658" s="11">
        <v>20.71</v>
      </c>
      <c r="Q1658" s="11">
        <v>1223.68</v>
      </c>
      <c r="R1658" s="2"/>
    </row>
    <row r="1659" spans="1:18" ht="15.75" customHeight="1">
      <c r="A1659" s="2">
        <v>13139</v>
      </c>
      <c r="B1659" s="27" t="s">
        <v>1197</v>
      </c>
      <c r="C1659" s="12" t="s">
        <v>3322</v>
      </c>
      <c r="D1659" s="13" t="s">
        <v>3323</v>
      </c>
      <c r="E1659" s="2">
        <v>584</v>
      </c>
      <c r="F1659" s="2">
        <v>39</v>
      </c>
      <c r="G1659" s="19">
        <v>7.0000000000000007E-2</v>
      </c>
      <c r="H1659" s="19">
        <v>0.15</v>
      </c>
      <c r="I1659" s="7">
        <v>547</v>
      </c>
      <c r="J1659" s="7">
        <v>62</v>
      </c>
      <c r="K1659" s="16">
        <f>IF(OR(ISBLANK(I1659),ISBLANK(J1659)),"",(J1659/I1659))</f>
        <v>0.11334552102376599</v>
      </c>
      <c r="L1659" s="17" t="str">
        <f>IF(K1659="","",IF(K1659&gt;=H1659,"Yes","No"))</f>
        <v>No</v>
      </c>
      <c r="M1659" s="18" t="str">
        <f>IF(OR(ISBLANK(I1659),ISBLANK(J1659)),"",IF(L1659="No", "TJ status removed",IF(K1659&gt;0.34, K1659 *1.15, K1659+0.05)))</f>
        <v>TJ status removed</v>
      </c>
      <c r="N1659" s="11">
        <v>10</v>
      </c>
      <c r="O1659" s="11">
        <v>182.41</v>
      </c>
      <c r="P1659" s="11">
        <v>9.48</v>
      </c>
      <c r="Q1659" s="11">
        <v>739.63</v>
      </c>
      <c r="R1659" s="2"/>
    </row>
    <row r="1660" spans="1:18" ht="15.75" customHeight="1">
      <c r="A1660" s="2">
        <v>11243</v>
      </c>
      <c r="B1660" s="27" t="s">
        <v>1197</v>
      </c>
      <c r="C1660" s="12" t="s">
        <v>3324</v>
      </c>
      <c r="D1660" s="13" t="s">
        <v>3325</v>
      </c>
      <c r="E1660" s="2">
        <v>48</v>
      </c>
      <c r="F1660" s="2">
        <v>5</v>
      </c>
      <c r="G1660" s="19">
        <v>0.1</v>
      </c>
      <c r="H1660" s="19">
        <v>0.21</v>
      </c>
      <c r="I1660" s="7">
        <v>52</v>
      </c>
      <c r="J1660" s="7">
        <v>10</v>
      </c>
      <c r="K1660" s="16">
        <f>IF(OR(ISBLANK(I1660),ISBLANK(J1660)),"",(J1660/I1660))</f>
        <v>0.19230769230769232</v>
      </c>
      <c r="L1660" s="17" t="str">
        <f>IF(K1660="","",IF(K1660&gt;=H1660,"Yes","No"))</f>
        <v>No</v>
      </c>
      <c r="M1660" s="18" t="str">
        <f>IF(OR(ISBLANK(I1660),ISBLANK(J1660)),"",IF(L1660="No", "TJ status removed",IF(K1660&gt;0.34, K1660 *1.15, K1660+0.05)))</f>
        <v>TJ status removed</v>
      </c>
      <c r="N1660" s="11">
        <v>17.760000000000002</v>
      </c>
      <c r="O1660" s="11">
        <v>598.26</v>
      </c>
      <c r="P1660" s="11">
        <v>22.1</v>
      </c>
      <c r="Q1660" s="11">
        <v>1594.7</v>
      </c>
      <c r="R1660" s="2"/>
    </row>
    <row r="1661" spans="1:18" ht="15.75" customHeight="1">
      <c r="A1661" s="2">
        <v>11582</v>
      </c>
      <c r="B1661" s="27" t="s">
        <v>1197</v>
      </c>
      <c r="C1661" s="12" t="s">
        <v>3326</v>
      </c>
      <c r="D1661" s="13" t="s">
        <v>3327</v>
      </c>
      <c r="E1661" s="2">
        <v>129</v>
      </c>
      <c r="F1661" s="2">
        <v>12</v>
      </c>
      <c r="G1661" s="19">
        <v>0.09</v>
      </c>
      <c r="H1661" s="19">
        <v>0.17</v>
      </c>
      <c r="I1661" s="7">
        <v>63</v>
      </c>
      <c r="J1661" s="7">
        <v>6</v>
      </c>
      <c r="K1661" s="16">
        <f>IF(OR(ISBLANK(I1661),ISBLANK(J1661)),"",(J1661/I1661))</f>
        <v>9.5238095238095233E-2</v>
      </c>
      <c r="L1661" s="17" t="str">
        <f>IF(K1661="","",IF(K1661&gt;=H1661,"Yes","No"))</f>
        <v>No</v>
      </c>
      <c r="M1661" s="18" t="str">
        <f>IF(OR(ISBLANK(I1661),ISBLANK(J1661)),"",IF(L1661="No", "TJ status removed",IF(K1661&gt;0.34, K1661 *1.15, K1661+0.05)))</f>
        <v>TJ status removed</v>
      </c>
      <c r="N1661" s="11">
        <v>18.96</v>
      </c>
      <c r="O1661" s="11">
        <v>367.77</v>
      </c>
      <c r="P1661" s="11">
        <v>58.67</v>
      </c>
      <c r="Q1661" s="11">
        <v>2454.67</v>
      </c>
      <c r="R1661" s="2"/>
    </row>
    <row r="1662" spans="1:18" ht="15.75" customHeight="1">
      <c r="A1662" s="2">
        <v>13337</v>
      </c>
      <c r="B1662" s="27" t="s">
        <v>1197</v>
      </c>
      <c r="C1662" s="12" t="s">
        <v>3328</v>
      </c>
      <c r="D1662" s="13" t="s">
        <v>3329</v>
      </c>
      <c r="E1662" s="2">
        <v>18</v>
      </c>
      <c r="F1662" s="2">
        <v>4</v>
      </c>
      <c r="G1662" s="19">
        <v>0.22</v>
      </c>
      <c r="H1662" s="19">
        <v>0.27</v>
      </c>
      <c r="I1662" s="7">
        <v>13</v>
      </c>
      <c r="J1662" s="7">
        <v>2</v>
      </c>
      <c r="K1662" s="16">
        <f>IF(OR(ISBLANK(I1662),ISBLANK(J1662)),"",(J1662/I1662))</f>
        <v>0.15384615384615385</v>
      </c>
      <c r="L1662" s="17" t="str">
        <f>IF(K1662="","",IF(K1662&gt;=H1662,"Yes","No"))</f>
        <v>No</v>
      </c>
      <c r="M1662" s="18" t="str">
        <f>IF(OR(ISBLANK(I1662),ISBLANK(J1662)),"",IF(L1662="No", "TJ status removed",IF(K1662&gt;0.34, K1662 *1.15, K1662+0.05)))</f>
        <v>TJ status removed</v>
      </c>
      <c r="N1662" s="11">
        <v>11.45</v>
      </c>
      <c r="O1662" s="11">
        <v>393.64</v>
      </c>
      <c r="P1662" s="11">
        <v>0</v>
      </c>
      <c r="Q1662" s="11">
        <v>1946.5</v>
      </c>
      <c r="R1662" s="2"/>
    </row>
    <row r="1663" spans="1:18" ht="15.75" customHeight="1">
      <c r="A1663" s="2">
        <v>11712</v>
      </c>
      <c r="B1663" s="27" t="s">
        <v>1197</v>
      </c>
      <c r="C1663" s="12" t="s">
        <v>3330</v>
      </c>
      <c r="D1663" s="13" t="s">
        <v>3331</v>
      </c>
      <c r="E1663" s="2">
        <v>35</v>
      </c>
      <c r="F1663" s="2">
        <v>2</v>
      </c>
      <c r="G1663" s="19">
        <v>0.06</v>
      </c>
      <c r="H1663" s="19">
        <v>0.22</v>
      </c>
      <c r="I1663" s="7">
        <v>25</v>
      </c>
      <c r="J1663" s="7">
        <v>5</v>
      </c>
      <c r="K1663" s="16">
        <f>IF(OR(ISBLANK(I1663),ISBLANK(J1663)),"",(J1663/I1663))</f>
        <v>0.2</v>
      </c>
      <c r="L1663" s="17" t="str">
        <f>IF(K1663="","",IF(K1663&gt;=H1663,"Yes","No"))</f>
        <v>No</v>
      </c>
      <c r="M1663" s="18" t="str">
        <f>IF(OR(ISBLANK(I1663),ISBLANK(J1663)),"",IF(L1663="No", "TJ status removed",IF(K1663&gt;0.34, K1663 *1.15, K1663+0.05)))</f>
        <v>TJ status removed</v>
      </c>
      <c r="N1663" s="11">
        <v>0</v>
      </c>
      <c r="O1663" s="11">
        <v>344.5</v>
      </c>
      <c r="P1663" s="11">
        <v>0</v>
      </c>
      <c r="Q1663" s="11">
        <v>1406.4</v>
      </c>
      <c r="R1663" s="2"/>
    </row>
    <row r="1664" spans="1:18" ht="15.75" customHeight="1">
      <c r="A1664" s="2">
        <v>42398</v>
      </c>
      <c r="B1664" s="27" t="s">
        <v>1197</v>
      </c>
      <c r="C1664" s="12" t="s">
        <v>3332</v>
      </c>
      <c r="D1664" s="13" t="s">
        <v>3333</v>
      </c>
      <c r="E1664" s="2">
        <v>314</v>
      </c>
      <c r="F1664" s="2">
        <v>45</v>
      </c>
      <c r="G1664" s="19">
        <v>0.14000000000000001</v>
      </c>
      <c r="H1664" s="19">
        <v>0.23</v>
      </c>
      <c r="I1664" s="7">
        <v>239</v>
      </c>
      <c r="J1664" s="7">
        <v>58</v>
      </c>
      <c r="K1664" s="16">
        <f>IF(OR(ISBLANK(I1664),ISBLANK(J1664)),"",(J1664/I1664))</f>
        <v>0.24267782426778242</v>
      </c>
      <c r="L1664" s="17" t="str">
        <f>IF(K1664="","",IF(K1664&gt;=H1664,"Yes","No"))</f>
        <v>Yes</v>
      </c>
      <c r="M1664" s="18">
        <f>IF(OR(ISBLANK(I1664),ISBLANK(J1664)),"",IF(L1664="No", "TJ status removed",IF(K1664&gt;0.34, K1664 *1.15, K1664+0.05)))</f>
        <v>0.29267782426778244</v>
      </c>
      <c r="N1664" s="11">
        <v>20.67</v>
      </c>
      <c r="O1664" s="11">
        <v>673.44</v>
      </c>
      <c r="P1664" s="11">
        <v>30.55</v>
      </c>
      <c r="Q1664" s="11">
        <v>1694.07</v>
      </c>
      <c r="R1664" s="2"/>
    </row>
    <row r="1665" spans="1:18" ht="15.75" customHeight="1">
      <c r="A1665" s="2">
        <v>43217</v>
      </c>
      <c r="B1665" s="27" t="s">
        <v>1197</v>
      </c>
      <c r="C1665" s="12" t="s">
        <v>3334</v>
      </c>
      <c r="D1665" s="13" t="s">
        <v>3335</v>
      </c>
      <c r="E1665" s="2">
        <v>30</v>
      </c>
      <c r="F1665" s="2">
        <v>11</v>
      </c>
      <c r="G1665" s="19">
        <v>0.37</v>
      </c>
      <c r="H1665" s="19">
        <v>0.49</v>
      </c>
      <c r="I1665" s="7">
        <v>31</v>
      </c>
      <c r="J1665" s="7">
        <v>19</v>
      </c>
      <c r="K1665" s="16">
        <f>IF(OR(ISBLANK(I1665),ISBLANK(J1665)),"",(J1665/I1665))</f>
        <v>0.61290322580645162</v>
      </c>
      <c r="L1665" s="17" t="str">
        <f>IF(K1665="","",IF(K1665&gt;=H1665,"Yes","No"))</f>
        <v>Yes</v>
      </c>
      <c r="M1665" s="18">
        <f>IF(OR(ISBLANK(I1665),ISBLANK(J1665)),"",IF(L1665="No", "TJ status removed",IF(K1665&gt;0.34, K1665 *1.15, K1665+0.05)))</f>
        <v>0.70483870967741935</v>
      </c>
      <c r="N1665" s="11">
        <v>0</v>
      </c>
      <c r="O1665" s="11">
        <v>377.25</v>
      </c>
      <c r="P1665" s="11">
        <v>7.47</v>
      </c>
      <c r="Q1665" s="11">
        <v>1071.79</v>
      </c>
      <c r="R1665" s="2"/>
    </row>
    <row r="1666" spans="1:18" ht="15.75" customHeight="1">
      <c r="A1666" s="2">
        <v>10700</v>
      </c>
      <c r="B1666" s="27" t="s">
        <v>1197</v>
      </c>
      <c r="C1666" s="12" t="s">
        <v>3336</v>
      </c>
      <c r="D1666" s="13" t="s">
        <v>3337</v>
      </c>
      <c r="E1666" s="2">
        <v>7</v>
      </c>
      <c r="F1666" s="2">
        <v>0</v>
      </c>
      <c r="G1666" s="19">
        <v>0</v>
      </c>
      <c r="H1666" s="19">
        <v>0.62</v>
      </c>
      <c r="I1666" s="7">
        <v>17</v>
      </c>
      <c r="J1666" s="7">
        <v>6</v>
      </c>
      <c r="K1666" s="16">
        <f>IF(OR(ISBLANK(I1666),ISBLANK(J1666)),"",(J1666/I1666))</f>
        <v>0.35294117647058826</v>
      </c>
      <c r="L1666" s="17" t="str">
        <f>IF(K1666="","",IF(K1666&gt;=H1666,"Yes","No"))</f>
        <v>No</v>
      </c>
      <c r="M1666" s="18" t="str">
        <f>IF(OR(ISBLANK(I1666),ISBLANK(J1666)),"",IF(L1666="No", "TJ status removed",IF(K1666&gt;0.34, K1666 *1.15, K1666+0.05)))</f>
        <v>TJ status removed</v>
      </c>
      <c r="N1666" s="11">
        <v>0</v>
      </c>
      <c r="O1666" s="11">
        <v>239.18</v>
      </c>
      <c r="P1666" s="11">
        <v>0</v>
      </c>
      <c r="Q1666" s="11">
        <v>1153.83</v>
      </c>
      <c r="R1666" s="2"/>
    </row>
    <row r="1667" spans="1:18" ht="15.75" customHeight="1">
      <c r="A1667" s="2">
        <v>13726</v>
      </c>
      <c r="B1667" s="27" t="s">
        <v>1197</v>
      </c>
      <c r="C1667" s="12" t="s">
        <v>3338</v>
      </c>
      <c r="D1667" s="13" t="s">
        <v>3339</v>
      </c>
      <c r="E1667" s="2">
        <v>92</v>
      </c>
      <c r="F1667" s="2">
        <v>8</v>
      </c>
      <c r="G1667" s="19">
        <v>0.09</v>
      </c>
      <c r="H1667" s="19">
        <v>0.19</v>
      </c>
      <c r="I1667" s="7">
        <v>32</v>
      </c>
      <c r="J1667" s="7">
        <v>4</v>
      </c>
      <c r="K1667" s="16">
        <f>IF(OR(ISBLANK(I1667),ISBLANK(J1667)),"",(J1667/I1667))</f>
        <v>0.125</v>
      </c>
      <c r="L1667" s="17" t="str">
        <f>IF(K1667="","",IF(K1667&gt;=H1667,"Yes","No"))</f>
        <v>No</v>
      </c>
      <c r="M1667" s="18" t="str">
        <f>IF(OR(ISBLANK(I1667),ISBLANK(J1667)),"",IF(L1667="No", "TJ status removed",IF(K1667&gt;0.34, K1667 *1.15, K1667+0.05)))</f>
        <v>TJ status removed</v>
      </c>
      <c r="N1667" s="11">
        <v>14.68</v>
      </c>
      <c r="O1667" s="11">
        <v>520.17999999999995</v>
      </c>
      <c r="P1667" s="11">
        <v>27.5</v>
      </c>
      <c r="Q1667" s="11">
        <v>2504.25</v>
      </c>
      <c r="R1667" s="2"/>
    </row>
    <row r="1668" spans="1:18" ht="15.75" customHeight="1">
      <c r="A1668" s="2">
        <v>40333</v>
      </c>
      <c r="B1668" s="27" t="s">
        <v>1197</v>
      </c>
      <c r="C1668" s="12" t="s">
        <v>3340</v>
      </c>
      <c r="D1668" s="13" t="s">
        <v>3341</v>
      </c>
      <c r="E1668" s="2">
        <v>25</v>
      </c>
      <c r="F1668" s="2">
        <v>11</v>
      </c>
      <c r="G1668" s="19">
        <v>0.44</v>
      </c>
      <c r="H1668" s="19">
        <v>0.51</v>
      </c>
      <c r="I1668" s="7">
        <v>31</v>
      </c>
      <c r="J1668" s="7">
        <v>16</v>
      </c>
      <c r="K1668" s="16">
        <f>IF(OR(ISBLANK(I1668),ISBLANK(J1668)),"",(J1668/I1668))</f>
        <v>0.5161290322580645</v>
      </c>
      <c r="L1668" s="17" t="str">
        <f>IF(K1668="","",IF(K1668&gt;=H1668,"Yes","No"))</f>
        <v>Yes</v>
      </c>
      <c r="M1668" s="18">
        <f>IF(OR(ISBLANK(I1668),ISBLANK(J1668)),"",IF(L1668="No", "TJ status removed",IF(K1668&gt;0.34, K1668 *1.15, K1668+0.05)))</f>
        <v>0.59354838709677415</v>
      </c>
      <c r="N1668" s="11">
        <v>7.2</v>
      </c>
      <c r="O1668" s="11">
        <v>721</v>
      </c>
      <c r="P1668" s="11">
        <v>13.31</v>
      </c>
      <c r="Q1668" s="11">
        <v>1662.94</v>
      </c>
      <c r="R1668" s="2"/>
    </row>
    <row r="1669" spans="1:18" ht="15.75" customHeight="1">
      <c r="A1669" s="2">
        <v>40502</v>
      </c>
      <c r="B1669" s="27" t="s">
        <v>1197</v>
      </c>
      <c r="C1669" s="12" t="s">
        <v>3342</v>
      </c>
      <c r="D1669" s="13" t="s">
        <v>3343</v>
      </c>
      <c r="E1669" s="2">
        <v>139</v>
      </c>
      <c r="F1669" s="2">
        <v>19</v>
      </c>
      <c r="G1669" s="19">
        <v>0.14000000000000001</v>
      </c>
      <c r="H1669" s="19">
        <v>0.22</v>
      </c>
      <c r="I1669" s="7">
        <v>138</v>
      </c>
      <c r="J1669" s="7">
        <v>25</v>
      </c>
      <c r="K1669" s="16">
        <f>IF(OR(ISBLANK(I1669),ISBLANK(J1669)),"",(J1669/I1669))</f>
        <v>0.18115942028985507</v>
      </c>
      <c r="L1669" s="17" t="str">
        <f>IF(K1669="","",IF(K1669&gt;=H1669,"Yes","No"))</f>
        <v>No</v>
      </c>
      <c r="M1669" s="18" t="str">
        <f>IF(OR(ISBLANK(I1669),ISBLANK(J1669)),"",IF(L1669="No", "TJ status removed",IF(K1669&gt;0.34, K1669 *1.15, K1669+0.05)))</f>
        <v>TJ status removed</v>
      </c>
      <c r="N1669" s="11">
        <v>14.75</v>
      </c>
      <c r="O1669" s="11">
        <v>263.11</v>
      </c>
      <c r="P1669" s="11">
        <v>14.08</v>
      </c>
      <c r="Q1669" s="11">
        <v>1120.68</v>
      </c>
      <c r="R1669" s="2"/>
    </row>
    <row r="1670" spans="1:18" ht="15.75" customHeight="1">
      <c r="A1670" s="2">
        <v>13530</v>
      </c>
      <c r="B1670" s="27" t="s">
        <v>1197</v>
      </c>
      <c r="C1670" s="12" t="s">
        <v>3344</v>
      </c>
      <c r="D1670" s="13" t="s">
        <v>3345</v>
      </c>
      <c r="E1670" s="2">
        <v>39</v>
      </c>
      <c r="F1670" s="2">
        <v>13</v>
      </c>
      <c r="G1670" s="19">
        <v>0.33</v>
      </c>
      <c r="H1670" s="19">
        <v>0.38</v>
      </c>
      <c r="I1670" s="7">
        <v>49</v>
      </c>
      <c r="J1670" s="7">
        <v>17</v>
      </c>
      <c r="K1670" s="16">
        <f>IF(OR(ISBLANK(I1670),ISBLANK(J1670)),"",(J1670/I1670))</f>
        <v>0.34693877551020408</v>
      </c>
      <c r="L1670" s="17" t="str">
        <f>IF(K1670="","",IF(K1670&gt;=H1670,"Yes","No"))</f>
        <v>No</v>
      </c>
      <c r="M1670" s="18" t="str">
        <f>IF(OR(ISBLANK(I1670),ISBLANK(J1670)),"",IF(L1670="No", "TJ status removed",IF(K1670&gt;0.34, K1670 *1.15, K1670+0.05)))</f>
        <v>TJ status removed</v>
      </c>
      <c r="N1670" s="11">
        <v>7.63</v>
      </c>
      <c r="O1670" s="11">
        <v>243.03</v>
      </c>
      <c r="P1670" s="11">
        <v>3.71</v>
      </c>
      <c r="Q1670" s="11">
        <v>1206.8800000000001</v>
      </c>
      <c r="R1670" s="2"/>
    </row>
    <row r="1671" spans="1:18" ht="15.75" customHeight="1">
      <c r="A1671" s="2">
        <v>41280</v>
      </c>
      <c r="B1671" s="27" t="s">
        <v>1197</v>
      </c>
      <c r="C1671" s="12" t="s">
        <v>3346</v>
      </c>
      <c r="D1671" s="13" t="s">
        <v>3347</v>
      </c>
      <c r="E1671" s="2">
        <v>53</v>
      </c>
      <c r="F1671" s="2">
        <v>10</v>
      </c>
      <c r="G1671" s="19">
        <v>0.19</v>
      </c>
      <c r="H1671" s="19">
        <v>0.25</v>
      </c>
      <c r="I1671" s="7">
        <v>50</v>
      </c>
      <c r="J1671" s="7">
        <v>9</v>
      </c>
      <c r="K1671" s="16">
        <f>IF(OR(ISBLANK(I1671),ISBLANK(J1671)),"",(J1671/I1671))</f>
        <v>0.18</v>
      </c>
      <c r="L1671" s="17" t="str">
        <f>IF(K1671="","",IF(K1671&gt;=H1671,"Yes","No"))</f>
        <v>No</v>
      </c>
      <c r="M1671" s="18" t="str">
        <f>IF(OR(ISBLANK(I1671),ISBLANK(J1671)),"",IF(L1671="No", "TJ status removed",IF(K1671&gt;0.34, K1671 *1.15, K1671+0.05)))</f>
        <v>TJ status removed</v>
      </c>
      <c r="N1671" s="11">
        <v>20.93</v>
      </c>
      <c r="O1671" s="11">
        <v>1333.68</v>
      </c>
      <c r="P1671" s="11">
        <v>29.89</v>
      </c>
      <c r="Q1671" s="11">
        <v>3286.22</v>
      </c>
      <c r="R1671" s="2"/>
    </row>
    <row r="1672" spans="1:18" ht="15.75" customHeight="1">
      <c r="A1672" s="2">
        <v>12633</v>
      </c>
      <c r="B1672" s="27" t="s">
        <v>1197</v>
      </c>
      <c r="C1672" s="12" t="s">
        <v>3348</v>
      </c>
      <c r="D1672" s="13" t="s">
        <v>3349</v>
      </c>
      <c r="E1672" s="2">
        <v>40</v>
      </c>
      <c r="F1672" s="2">
        <v>10</v>
      </c>
      <c r="G1672" s="19">
        <v>0.25</v>
      </c>
      <c r="H1672" s="19">
        <v>0.36</v>
      </c>
      <c r="I1672" s="7">
        <v>50</v>
      </c>
      <c r="J1672" s="7">
        <v>12</v>
      </c>
      <c r="K1672" s="16">
        <f>IF(OR(ISBLANK(I1672),ISBLANK(J1672)),"",(J1672/I1672))</f>
        <v>0.24</v>
      </c>
      <c r="L1672" s="17" t="str">
        <f>IF(K1672="","",IF(K1672&gt;=H1672,"Yes","No"))</f>
        <v>No</v>
      </c>
      <c r="M1672" s="18" t="str">
        <f>IF(OR(ISBLANK(I1672),ISBLANK(J1672)),"",IF(L1672="No", "TJ status removed",IF(K1672&gt;0.34, K1672 *1.15, K1672+0.05)))</f>
        <v>TJ status removed</v>
      </c>
      <c r="N1672" s="11">
        <v>0</v>
      </c>
      <c r="O1672" s="11">
        <v>123.66</v>
      </c>
      <c r="P1672" s="11">
        <v>0</v>
      </c>
      <c r="Q1672" s="11">
        <v>1170.75</v>
      </c>
      <c r="R1672" s="2"/>
    </row>
    <row r="1673" spans="1:18" ht="15.75" customHeight="1">
      <c r="A1673" s="2">
        <v>11425</v>
      </c>
      <c r="B1673" s="27" t="s">
        <v>1197</v>
      </c>
      <c r="C1673" s="12" t="s">
        <v>3350</v>
      </c>
      <c r="D1673" s="13" t="s">
        <v>3351</v>
      </c>
      <c r="E1673" s="2">
        <v>360</v>
      </c>
      <c r="F1673" s="2">
        <v>44</v>
      </c>
      <c r="G1673" s="19">
        <v>0.12</v>
      </c>
      <c r="H1673" s="19">
        <v>0.19</v>
      </c>
      <c r="I1673" s="7">
        <v>328</v>
      </c>
      <c r="J1673" s="7">
        <v>60</v>
      </c>
      <c r="K1673" s="16">
        <f>IF(OR(ISBLANK(I1673),ISBLANK(J1673)),"",(J1673/I1673))</f>
        <v>0.18292682926829268</v>
      </c>
      <c r="L1673" s="17" t="str">
        <f>IF(K1673="","",IF(K1673&gt;=H1673,"Yes","No"))</f>
        <v>No</v>
      </c>
      <c r="M1673" s="18" t="str">
        <f>IF(OR(ISBLANK(I1673),ISBLANK(J1673)),"",IF(L1673="No", "TJ status removed",IF(K1673&gt;0.34, K1673 *1.15, K1673+0.05)))</f>
        <v>TJ status removed</v>
      </c>
      <c r="N1673" s="11">
        <v>15.68</v>
      </c>
      <c r="O1673" s="11">
        <v>279.51</v>
      </c>
      <c r="P1673" s="11">
        <v>16.07</v>
      </c>
      <c r="Q1673" s="11">
        <v>1170.5999999999999</v>
      </c>
      <c r="R1673" s="2"/>
    </row>
    <row r="1674" spans="1:18" ht="15.75" customHeight="1">
      <c r="A1674" s="2">
        <v>42535</v>
      </c>
      <c r="B1674" s="27" t="s">
        <v>1197</v>
      </c>
      <c r="C1674" s="12" t="s">
        <v>3352</v>
      </c>
      <c r="D1674" s="13" t="s">
        <v>3353</v>
      </c>
      <c r="E1674" s="2">
        <v>42</v>
      </c>
      <c r="F1674" s="2">
        <v>0</v>
      </c>
      <c r="G1674" s="19">
        <v>0</v>
      </c>
      <c r="H1674" s="19">
        <v>0.13</v>
      </c>
      <c r="I1674" s="7">
        <v>33</v>
      </c>
      <c r="J1674" s="7">
        <v>3</v>
      </c>
      <c r="K1674" s="16">
        <f>IF(OR(ISBLANK(I1674),ISBLANK(J1674)),"",(J1674/I1674))</f>
        <v>9.0909090909090912E-2</v>
      </c>
      <c r="L1674" s="17" t="str">
        <f>IF(K1674="","",IF(K1674&gt;=H1674,"Yes","No"))</f>
        <v>No</v>
      </c>
      <c r="M1674" s="18" t="str">
        <f>IF(OR(ISBLANK(I1674),ISBLANK(J1674)),"",IF(L1674="No", "TJ status removed",IF(K1674&gt;0.34, K1674 *1.15, K1674+0.05)))</f>
        <v>TJ status removed</v>
      </c>
      <c r="N1674" s="11">
        <v>10.47</v>
      </c>
      <c r="O1674" s="11">
        <v>125.07</v>
      </c>
      <c r="P1674" s="11">
        <v>18.670000000000002</v>
      </c>
      <c r="Q1674" s="11">
        <v>1371</v>
      </c>
      <c r="R1674" s="2"/>
    </row>
    <row r="1675" spans="1:18" ht="15.75" customHeight="1">
      <c r="A1675" s="2">
        <v>12221</v>
      </c>
      <c r="B1675" s="27" t="s">
        <v>1197</v>
      </c>
      <c r="C1675" s="12" t="s">
        <v>3354</v>
      </c>
      <c r="D1675" s="13" t="s">
        <v>3355</v>
      </c>
      <c r="E1675" s="2">
        <v>71</v>
      </c>
      <c r="F1675" s="2">
        <v>17</v>
      </c>
      <c r="G1675" s="19">
        <v>0.24</v>
      </c>
      <c r="H1675" s="19">
        <v>0.38</v>
      </c>
      <c r="I1675" s="7">
        <v>62</v>
      </c>
      <c r="J1675" s="7">
        <v>18</v>
      </c>
      <c r="K1675" s="16">
        <f>IF(OR(ISBLANK(I1675),ISBLANK(J1675)),"",(J1675/I1675))</f>
        <v>0.29032258064516131</v>
      </c>
      <c r="L1675" s="17" t="str">
        <f>IF(K1675="","",IF(K1675&gt;=H1675,"Yes","No"))</f>
        <v>No</v>
      </c>
      <c r="M1675" s="18" t="str">
        <f>IF(OR(ISBLANK(I1675),ISBLANK(J1675)),"",IF(L1675="No", "TJ status removed",IF(K1675&gt;0.34, K1675 *1.15, K1675+0.05)))</f>
        <v>TJ status removed</v>
      </c>
      <c r="N1675" s="11">
        <v>14.89</v>
      </c>
      <c r="O1675" s="11">
        <v>278.25</v>
      </c>
      <c r="P1675" s="11">
        <v>86</v>
      </c>
      <c r="Q1675" s="11">
        <v>1818.83</v>
      </c>
      <c r="R1675" s="2"/>
    </row>
    <row r="1676" spans="1:18" ht="15.75" customHeight="1">
      <c r="A1676" s="2">
        <v>11431</v>
      </c>
      <c r="B1676" s="27" t="s">
        <v>1197</v>
      </c>
      <c r="C1676" s="12" t="s">
        <v>3356</v>
      </c>
      <c r="D1676" s="13" t="s">
        <v>3357</v>
      </c>
      <c r="E1676" s="2">
        <v>89</v>
      </c>
      <c r="F1676" s="2">
        <v>17</v>
      </c>
      <c r="G1676" s="19">
        <v>0.19</v>
      </c>
      <c r="H1676" s="19">
        <v>0.24</v>
      </c>
      <c r="I1676" s="7">
        <v>99</v>
      </c>
      <c r="J1676" s="7">
        <v>15</v>
      </c>
      <c r="K1676" s="16">
        <f>IF(OR(ISBLANK(I1676),ISBLANK(J1676)),"",(J1676/I1676))</f>
        <v>0.15151515151515152</v>
      </c>
      <c r="L1676" s="17" t="str">
        <f>IF(K1676="","",IF(K1676&gt;=H1676,"Yes","No"))</f>
        <v>No</v>
      </c>
      <c r="M1676" s="18" t="str">
        <f>IF(OR(ISBLANK(I1676),ISBLANK(J1676)),"",IF(L1676="No", "TJ status removed",IF(K1676&gt;0.34, K1676 *1.15, K1676+0.05)))</f>
        <v>TJ status removed</v>
      </c>
      <c r="N1676" s="11">
        <v>26.75</v>
      </c>
      <c r="O1676" s="11">
        <v>317.20999999999998</v>
      </c>
      <c r="P1676" s="11">
        <v>14.6</v>
      </c>
      <c r="Q1676" s="11">
        <v>1198.33</v>
      </c>
      <c r="R1676" s="2"/>
    </row>
    <row r="1677" spans="1:18" ht="15.75" customHeight="1">
      <c r="A1677" s="2">
        <v>11432</v>
      </c>
      <c r="B1677" s="27" t="s">
        <v>1197</v>
      </c>
      <c r="C1677" s="12" t="s">
        <v>3358</v>
      </c>
      <c r="D1677" s="13" t="s">
        <v>3359</v>
      </c>
      <c r="E1677" s="2">
        <v>40</v>
      </c>
      <c r="F1677" s="2">
        <v>3</v>
      </c>
      <c r="G1677" s="19">
        <v>0.08</v>
      </c>
      <c r="H1677" s="19">
        <v>0.13</v>
      </c>
      <c r="I1677" s="7">
        <v>50</v>
      </c>
      <c r="J1677" s="7">
        <v>6</v>
      </c>
      <c r="K1677" s="16">
        <f>IF(OR(ISBLANK(I1677),ISBLANK(J1677)),"",(J1677/I1677))</f>
        <v>0.12</v>
      </c>
      <c r="L1677" s="17" t="str">
        <f>IF(K1677="","",IF(K1677&gt;=H1677,"Yes","No"))</f>
        <v>No</v>
      </c>
      <c r="M1677" s="18" t="str">
        <f>IF(OR(ISBLANK(I1677),ISBLANK(J1677)),"",IF(L1677="No", "TJ status removed",IF(K1677&gt;0.34, K1677 *1.15, K1677+0.05)))</f>
        <v>TJ status removed</v>
      </c>
      <c r="N1677" s="11">
        <v>1.64</v>
      </c>
      <c r="O1677" s="11">
        <v>353.43</v>
      </c>
      <c r="P1677" s="11">
        <v>2.67</v>
      </c>
      <c r="Q1677" s="11">
        <v>1573.67</v>
      </c>
      <c r="R1677" s="2"/>
    </row>
    <row r="1678" spans="1:18" ht="15.75" customHeight="1">
      <c r="A1678" s="2">
        <v>343</v>
      </c>
      <c r="B1678" s="27" t="s">
        <v>1197</v>
      </c>
      <c r="C1678" s="12" t="s">
        <v>3360</v>
      </c>
      <c r="D1678" s="13" t="s">
        <v>3361</v>
      </c>
      <c r="E1678" s="2">
        <v>287</v>
      </c>
      <c r="F1678" s="2">
        <v>9</v>
      </c>
      <c r="G1678" s="19">
        <v>0.03</v>
      </c>
      <c r="H1678" s="19">
        <v>0.11</v>
      </c>
      <c r="I1678" s="7">
        <v>344</v>
      </c>
      <c r="J1678" s="7">
        <v>42</v>
      </c>
      <c r="K1678" s="16">
        <f>IF(OR(ISBLANK(I1678),ISBLANK(J1678)),"",(J1678/I1678))</f>
        <v>0.12209302325581395</v>
      </c>
      <c r="L1678" s="17" t="str">
        <f>IF(K1678="","",IF(K1678&gt;=H1678,"Yes","No"))</f>
        <v>Yes</v>
      </c>
      <c r="M1678" s="18">
        <f>IF(OR(ISBLANK(I1678),ISBLANK(J1678)),"",IF(L1678="No", "TJ status removed",IF(K1678&gt;0.34, K1678 *1.15, K1678+0.05)))</f>
        <v>0.17209302325581394</v>
      </c>
      <c r="N1678" s="11">
        <v>22.87</v>
      </c>
      <c r="O1678" s="11">
        <v>210.57</v>
      </c>
      <c r="P1678" s="11">
        <v>52.95</v>
      </c>
      <c r="Q1678" s="11">
        <v>1157.31</v>
      </c>
      <c r="R1678" s="2"/>
    </row>
    <row r="1679" spans="1:18" ht="15.75" customHeight="1">
      <c r="A1679" s="2">
        <v>11802</v>
      </c>
      <c r="B1679" s="27" t="s">
        <v>1197</v>
      </c>
      <c r="C1679" s="12" t="s">
        <v>3362</v>
      </c>
      <c r="D1679" s="13" t="s">
        <v>3363</v>
      </c>
      <c r="E1679" s="2">
        <v>257</v>
      </c>
      <c r="F1679" s="2">
        <v>29</v>
      </c>
      <c r="G1679" s="19">
        <v>0.11</v>
      </c>
      <c r="H1679" s="19">
        <v>0.23</v>
      </c>
      <c r="I1679" s="7">
        <v>283</v>
      </c>
      <c r="J1679" s="7">
        <v>29</v>
      </c>
      <c r="K1679" s="16">
        <f>IF(OR(ISBLANK(I1679),ISBLANK(J1679)),"",(J1679/I1679))</f>
        <v>0.10247349823321555</v>
      </c>
      <c r="L1679" s="17" t="str">
        <f>IF(K1679="","",IF(K1679&gt;=H1679,"Yes","No"))</f>
        <v>No</v>
      </c>
      <c r="M1679" s="18" t="str">
        <f>IF(OR(ISBLANK(I1679),ISBLANK(J1679)),"",IF(L1679="No", "TJ status removed",IF(K1679&gt;0.34, K1679 *1.15, K1679+0.05)))</f>
        <v>TJ status removed</v>
      </c>
      <c r="N1679" s="11">
        <v>24.8</v>
      </c>
      <c r="O1679" s="11">
        <v>345.94</v>
      </c>
      <c r="P1679" s="11">
        <v>57.28</v>
      </c>
      <c r="Q1679" s="11">
        <v>1196.4100000000001</v>
      </c>
      <c r="R1679" s="2"/>
    </row>
    <row r="1680" spans="1:18" ht="15.75" customHeight="1">
      <c r="A1680" s="2">
        <v>13312</v>
      </c>
      <c r="B1680" s="27" t="s">
        <v>1197</v>
      </c>
      <c r="C1680" s="12" t="s">
        <v>3364</v>
      </c>
      <c r="D1680" s="13" t="s">
        <v>3365</v>
      </c>
      <c r="E1680" s="2">
        <v>215</v>
      </c>
      <c r="F1680" s="2">
        <v>6</v>
      </c>
      <c r="G1680" s="19">
        <v>0.03</v>
      </c>
      <c r="H1680" s="19">
        <v>0.14000000000000001</v>
      </c>
      <c r="I1680" s="7">
        <v>298</v>
      </c>
      <c r="J1680" s="7">
        <v>19</v>
      </c>
      <c r="K1680" s="16">
        <f>IF(OR(ISBLANK(I1680),ISBLANK(J1680)),"",(J1680/I1680))</f>
        <v>6.3758389261744972E-2</v>
      </c>
      <c r="L1680" s="17" t="str">
        <f>IF(K1680="","",IF(K1680&gt;=H1680,"Yes","No"))</f>
        <v>No</v>
      </c>
      <c r="M1680" s="18" t="str">
        <f>IF(OR(ISBLANK(I1680),ISBLANK(J1680)),"",IF(L1680="No", "TJ status removed",IF(K1680&gt;0.34, K1680 *1.15, K1680+0.05)))</f>
        <v>TJ status removed</v>
      </c>
      <c r="N1680" s="11">
        <v>17.73</v>
      </c>
      <c r="O1680" s="11">
        <v>258.52999999999997</v>
      </c>
      <c r="P1680" s="11">
        <v>5.26</v>
      </c>
      <c r="Q1680" s="11">
        <v>879</v>
      </c>
      <c r="R1680" s="2"/>
    </row>
    <row r="1681" spans="1:18" ht="15.75" customHeight="1">
      <c r="A1681" s="2">
        <v>10473</v>
      </c>
      <c r="B1681" s="27" t="s">
        <v>1197</v>
      </c>
      <c r="C1681" s="12" t="s">
        <v>3366</v>
      </c>
      <c r="D1681" s="13" t="s">
        <v>3367</v>
      </c>
      <c r="E1681" s="2">
        <v>195</v>
      </c>
      <c r="F1681" s="2">
        <v>19</v>
      </c>
      <c r="G1681" s="19">
        <v>0.1</v>
      </c>
      <c r="H1681" s="19">
        <v>0.22</v>
      </c>
      <c r="I1681" s="7">
        <v>243</v>
      </c>
      <c r="J1681" s="7">
        <v>15</v>
      </c>
      <c r="K1681" s="16">
        <f>IF(OR(ISBLANK(I1681),ISBLANK(J1681)),"",(J1681/I1681))</f>
        <v>6.1728395061728392E-2</v>
      </c>
      <c r="L1681" s="17" t="str">
        <f>IF(K1681="","",IF(K1681&gt;=H1681,"Yes","No"))</f>
        <v>No</v>
      </c>
      <c r="M1681" s="18" t="str">
        <f>IF(OR(ISBLANK(I1681),ISBLANK(J1681)),"",IF(L1681="No", "TJ status removed",IF(K1681&gt;0.34, K1681 *1.15, K1681+0.05)))</f>
        <v>TJ status removed</v>
      </c>
      <c r="N1681" s="11">
        <v>22.16</v>
      </c>
      <c r="O1681" s="11">
        <v>305.82</v>
      </c>
      <c r="P1681" s="11">
        <v>12.27</v>
      </c>
      <c r="Q1681" s="11">
        <v>1465.27</v>
      </c>
      <c r="R1681" s="2"/>
    </row>
    <row r="1682" spans="1:18" ht="15.75" customHeight="1">
      <c r="A1682" s="2">
        <v>11442</v>
      </c>
      <c r="B1682" s="27" t="s">
        <v>1197</v>
      </c>
      <c r="C1682" s="12" t="s">
        <v>3368</v>
      </c>
      <c r="D1682" s="13" t="s">
        <v>3369</v>
      </c>
      <c r="E1682" s="2">
        <v>86</v>
      </c>
      <c r="F1682" s="2">
        <v>6</v>
      </c>
      <c r="G1682" s="19">
        <v>7.0000000000000007E-2</v>
      </c>
      <c r="H1682" s="19">
        <v>0.16</v>
      </c>
      <c r="I1682" s="7">
        <v>86</v>
      </c>
      <c r="J1682" s="7">
        <v>10</v>
      </c>
      <c r="K1682" s="16">
        <f>IF(OR(ISBLANK(I1682),ISBLANK(J1682)),"",(J1682/I1682))</f>
        <v>0.11627906976744186</v>
      </c>
      <c r="L1682" s="17" t="str">
        <f>IF(K1682="","",IF(K1682&gt;=H1682,"Yes","No"))</f>
        <v>No</v>
      </c>
      <c r="M1682" s="18" t="str">
        <f>IF(OR(ISBLANK(I1682),ISBLANK(J1682)),"",IF(L1682="No", "TJ status removed",IF(K1682&gt;0.34, K1682 *1.15, K1682+0.05)))</f>
        <v>TJ status removed</v>
      </c>
      <c r="N1682" s="11">
        <v>14.54</v>
      </c>
      <c r="O1682" s="11">
        <v>164.86</v>
      </c>
      <c r="P1682" s="11">
        <v>18.600000000000001</v>
      </c>
      <c r="Q1682" s="11">
        <v>988.6</v>
      </c>
      <c r="R1682" s="2"/>
    </row>
    <row r="1683" spans="1:18" ht="15.75" customHeight="1">
      <c r="A1683" s="2">
        <v>40998</v>
      </c>
      <c r="B1683" s="27" t="s">
        <v>1197</v>
      </c>
      <c r="C1683" s="12" t="s">
        <v>3370</v>
      </c>
      <c r="D1683" s="13" t="s">
        <v>3371</v>
      </c>
      <c r="E1683" s="2">
        <v>9</v>
      </c>
      <c r="F1683" s="2">
        <v>0</v>
      </c>
      <c r="G1683" s="19">
        <v>0</v>
      </c>
      <c r="H1683" s="19">
        <v>0.53</v>
      </c>
      <c r="I1683" s="7">
        <v>15</v>
      </c>
      <c r="J1683" s="7">
        <v>7</v>
      </c>
      <c r="K1683" s="16">
        <f>IF(OR(ISBLANK(I1683),ISBLANK(J1683)),"",(J1683/I1683))</f>
        <v>0.46666666666666667</v>
      </c>
      <c r="L1683" s="17" t="str">
        <f>IF(K1683="","",IF(K1683&gt;=H1683,"Yes","No"))</f>
        <v>No</v>
      </c>
      <c r="M1683" s="18" t="str">
        <f>IF(OR(ISBLANK(I1683),ISBLANK(J1683)),"",IF(L1683="No", "TJ status removed",IF(K1683&gt;0.34, K1683 *1.15, K1683+0.05)))</f>
        <v>TJ status removed</v>
      </c>
      <c r="N1683" s="11">
        <v>0</v>
      </c>
      <c r="O1683" s="11">
        <v>150.5</v>
      </c>
      <c r="P1683" s="11">
        <v>0</v>
      </c>
      <c r="Q1683" s="11">
        <v>1056.71</v>
      </c>
      <c r="R1683" s="2"/>
    </row>
    <row r="1684" spans="1:18" ht="15.75" customHeight="1">
      <c r="A1684" s="2">
        <v>42241</v>
      </c>
      <c r="B1684" s="27" t="s">
        <v>1197</v>
      </c>
      <c r="C1684" s="12" t="s">
        <v>3372</v>
      </c>
      <c r="D1684" s="13" t="s">
        <v>3373</v>
      </c>
      <c r="E1684" s="2">
        <v>177</v>
      </c>
      <c r="F1684" s="2">
        <v>62</v>
      </c>
      <c r="G1684" s="19">
        <v>0.35</v>
      </c>
      <c r="H1684" s="19">
        <v>0.4</v>
      </c>
      <c r="I1684" s="7">
        <v>173</v>
      </c>
      <c r="J1684" s="7">
        <v>55</v>
      </c>
      <c r="K1684" s="16">
        <f>IF(OR(ISBLANK(I1684),ISBLANK(J1684)),"",(J1684/I1684))</f>
        <v>0.31791907514450868</v>
      </c>
      <c r="L1684" s="17" t="str">
        <f>IF(K1684="","",IF(K1684&gt;=H1684,"Yes","No"))</f>
        <v>No</v>
      </c>
      <c r="M1684" s="18" t="str">
        <f>IF(OR(ISBLANK(I1684),ISBLANK(J1684)),"",IF(L1684="No", "TJ status removed",IF(K1684&gt;0.34, K1684 *1.15, K1684+0.05)))</f>
        <v>TJ status removed</v>
      </c>
      <c r="N1684" s="11">
        <v>14.23</v>
      </c>
      <c r="O1684" s="11">
        <v>227.73</v>
      </c>
      <c r="P1684" s="11">
        <v>17.29</v>
      </c>
      <c r="Q1684" s="11">
        <v>2882.05</v>
      </c>
      <c r="R1684" s="2"/>
    </row>
    <row r="1685" spans="1:18" ht="15.75" customHeight="1">
      <c r="A1685" s="2">
        <v>11390</v>
      </c>
      <c r="B1685" s="27" t="s">
        <v>1197</v>
      </c>
      <c r="C1685" s="12" t="s">
        <v>3374</v>
      </c>
      <c r="D1685" s="13" t="s">
        <v>3375</v>
      </c>
      <c r="E1685" s="2">
        <v>75</v>
      </c>
      <c r="F1685" s="2">
        <v>12</v>
      </c>
      <c r="G1685" s="19">
        <v>0.16</v>
      </c>
      <c r="H1685" s="19">
        <v>0.21</v>
      </c>
      <c r="I1685" s="7">
        <v>85</v>
      </c>
      <c r="J1685" s="7">
        <v>11</v>
      </c>
      <c r="K1685" s="16">
        <f>IF(OR(ISBLANK(I1685),ISBLANK(J1685)),"",(J1685/I1685))</f>
        <v>0.12941176470588237</v>
      </c>
      <c r="L1685" s="17" t="str">
        <f>IF(K1685="","",IF(K1685&gt;=H1685,"Yes","No"))</f>
        <v>No</v>
      </c>
      <c r="M1685" s="18" t="str">
        <f>IF(OR(ISBLANK(I1685),ISBLANK(J1685)),"",IF(L1685="No", "TJ status removed",IF(K1685&gt;0.34, K1685 *1.15, K1685+0.05)))</f>
        <v>TJ status removed</v>
      </c>
      <c r="N1685" s="11">
        <v>5.5</v>
      </c>
      <c r="O1685" s="11">
        <v>159.04</v>
      </c>
      <c r="P1685" s="11">
        <v>11.36</v>
      </c>
      <c r="Q1685" s="11">
        <v>1066.9100000000001</v>
      </c>
      <c r="R1685" s="2"/>
    </row>
    <row r="1686" spans="1:18" ht="15.75" customHeight="1">
      <c r="A1686" s="2">
        <v>12257</v>
      </c>
      <c r="B1686" s="27" t="s">
        <v>1197</v>
      </c>
      <c r="C1686" s="12" t="s">
        <v>3376</v>
      </c>
      <c r="D1686" s="13" t="s">
        <v>3377</v>
      </c>
      <c r="E1686" s="2">
        <v>309</v>
      </c>
      <c r="F1686" s="2">
        <v>9</v>
      </c>
      <c r="G1686" s="19">
        <v>0.03</v>
      </c>
      <c r="H1686" s="19">
        <v>0.13</v>
      </c>
      <c r="I1686" s="7">
        <v>352</v>
      </c>
      <c r="J1686" s="7">
        <v>14</v>
      </c>
      <c r="K1686" s="16">
        <f>IF(OR(ISBLANK(I1686),ISBLANK(J1686)),"",(J1686/I1686))</f>
        <v>3.9772727272727272E-2</v>
      </c>
      <c r="L1686" s="17" t="str">
        <f>IF(K1686="","",IF(K1686&gt;=H1686,"Yes","No"))</f>
        <v>No</v>
      </c>
      <c r="M1686" s="18" t="str">
        <f>IF(OR(ISBLANK(I1686),ISBLANK(J1686)),"",IF(L1686="No", "TJ status removed",IF(K1686&gt;0.34, K1686 *1.15, K1686+0.05)))</f>
        <v>TJ status removed</v>
      </c>
      <c r="N1686" s="11">
        <v>13.67</v>
      </c>
      <c r="O1686" s="11">
        <v>196.64</v>
      </c>
      <c r="P1686" s="11">
        <v>47.5</v>
      </c>
      <c r="Q1686" s="11">
        <v>1212.29</v>
      </c>
      <c r="R1686" s="2"/>
    </row>
    <row r="1687" spans="1:18" ht="15.75" customHeight="1">
      <c r="A1687" s="2">
        <v>11769</v>
      </c>
      <c r="B1687" s="27" t="s">
        <v>1197</v>
      </c>
      <c r="C1687" s="12" t="s">
        <v>3378</v>
      </c>
      <c r="D1687" s="13" t="s">
        <v>3379</v>
      </c>
      <c r="E1687" s="2">
        <v>43</v>
      </c>
      <c r="F1687" s="2">
        <v>0</v>
      </c>
      <c r="G1687" s="19">
        <v>0</v>
      </c>
      <c r="H1687" s="19">
        <v>0.1</v>
      </c>
      <c r="I1687" s="7">
        <v>27</v>
      </c>
      <c r="J1687" s="7">
        <v>0</v>
      </c>
      <c r="K1687" s="16">
        <f>IF(OR(ISBLANK(I1687),ISBLANK(J1687)),"",(J1687/I1687))</f>
        <v>0</v>
      </c>
      <c r="L1687" s="17" t="str">
        <f>IF(K1687="","",IF(K1687&gt;=H1687,"Yes","No"))</f>
        <v>No</v>
      </c>
      <c r="M1687" s="18" t="str">
        <f>IF(OR(ISBLANK(I1687),ISBLANK(J1687)),"",IF(L1687="No", "TJ status removed",IF(K1687&gt;0.34, K1687 *1.15, K1687+0.05)))</f>
        <v>TJ status removed</v>
      </c>
      <c r="N1687" s="11">
        <v>12.48</v>
      </c>
      <c r="O1687" s="11">
        <v>125.96</v>
      </c>
      <c r="P1687" s="11">
        <v>0</v>
      </c>
      <c r="Q1687" s="11">
        <v>0</v>
      </c>
      <c r="R1687" s="2"/>
    </row>
    <row r="1688" spans="1:18" ht="15.75" customHeight="1">
      <c r="A1688" s="2">
        <v>13344</v>
      </c>
      <c r="B1688" s="27" t="s">
        <v>1197</v>
      </c>
      <c r="C1688" s="12" t="s">
        <v>3380</v>
      </c>
      <c r="D1688" s="13" t="s">
        <v>3381</v>
      </c>
      <c r="E1688" s="2">
        <v>31</v>
      </c>
      <c r="F1688" s="2">
        <v>6</v>
      </c>
      <c r="G1688" s="19">
        <v>0.19</v>
      </c>
      <c r="H1688" s="19">
        <v>0.24</v>
      </c>
      <c r="I1688" s="7">
        <v>50</v>
      </c>
      <c r="J1688" s="7">
        <v>17</v>
      </c>
      <c r="K1688" s="16">
        <f>IF(OR(ISBLANK(I1688),ISBLANK(J1688)),"",(J1688/I1688))</f>
        <v>0.34</v>
      </c>
      <c r="L1688" s="17" t="str">
        <f>IF(K1688="","",IF(K1688&gt;=H1688,"Yes","No"))</f>
        <v>Yes</v>
      </c>
      <c r="M1688" s="18">
        <f>IF(OR(ISBLANK(I1688),ISBLANK(J1688)),"",IF(L1688="No", "TJ status removed",IF(K1688&gt;0.34, K1688 *1.15, K1688+0.05)))</f>
        <v>0.39</v>
      </c>
      <c r="N1688" s="11">
        <v>0</v>
      </c>
      <c r="O1688" s="11">
        <v>1045.21</v>
      </c>
      <c r="P1688" s="11">
        <v>0</v>
      </c>
      <c r="Q1688" s="11">
        <v>1609.18</v>
      </c>
      <c r="R1688" s="2"/>
    </row>
    <row r="1689" spans="1:18" ht="15.75" customHeight="1">
      <c r="A1689" s="2">
        <v>12597</v>
      </c>
      <c r="B1689" s="27" t="s">
        <v>1197</v>
      </c>
      <c r="C1689" s="12" t="s">
        <v>3382</v>
      </c>
      <c r="D1689" s="13" t="s">
        <v>3383</v>
      </c>
      <c r="E1689" s="2">
        <v>50</v>
      </c>
      <c r="F1689" s="2">
        <v>11</v>
      </c>
      <c r="G1689" s="19">
        <v>0.22</v>
      </c>
      <c r="H1689" s="19">
        <v>0.4</v>
      </c>
      <c r="I1689" s="7">
        <v>83</v>
      </c>
      <c r="J1689" s="7">
        <v>28</v>
      </c>
      <c r="K1689" s="16">
        <f>IF(OR(ISBLANK(I1689),ISBLANK(J1689)),"",(J1689/I1689))</f>
        <v>0.33734939759036142</v>
      </c>
      <c r="L1689" s="17" t="str">
        <f>IF(K1689="","",IF(K1689&gt;=H1689,"Yes","No"))</f>
        <v>No</v>
      </c>
      <c r="M1689" s="18" t="str">
        <f>IF(OR(ISBLANK(I1689),ISBLANK(J1689)),"",IF(L1689="No", "TJ status removed",IF(K1689&gt;0.34, K1689 *1.15, K1689+0.05)))</f>
        <v>TJ status removed</v>
      </c>
      <c r="N1689" s="11">
        <v>52.71</v>
      </c>
      <c r="O1689" s="11">
        <v>2574.73</v>
      </c>
      <c r="P1689" s="11">
        <v>59.5</v>
      </c>
      <c r="Q1689" s="11">
        <v>5878.43</v>
      </c>
      <c r="R1689" s="2"/>
    </row>
    <row r="1690" spans="1:18" ht="15.75" customHeight="1">
      <c r="A1690" s="2">
        <v>42360</v>
      </c>
      <c r="B1690" s="27" t="s">
        <v>1197</v>
      </c>
      <c r="C1690" s="12" t="s">
        <v>3384</v>
      </c>
      <c r="D1690" s="13" t="s">
        <v>3385</v>
      </c>
      <c r="E1690" s="2">
        <v>32</v>
      </c>
      <c r="F1690" s="2">
        <v>7</v>
      </c>
      <c r="G1690" s="19">
        <v>0.22</v>
      </c>
      <c r="H1690" s="19">
        <v>0.38</v>
      </c>
      <c r="I1690" s="7">
        <v>51</v>
      </c>
      <c r="J1690" s="7">
        <v>17</v>
      </c>
      <c r="K1690" s="16">
        <f>IF(OR(ISBLANK(I1690),ISBLANK(J1690)),"",(J1690/I1690))</f>
        <v>0.33333333333333331</v>
      </c>
      <c r="L1690" s="17" t="str">
        <f>IF(K1690="","",IF(K1690&gt;=H1690,"Yes","No"))</f>
        <v>No</v>
      </c>
      <c r="M1690" s="18" t="str">
        <f>IF(OR(ISBLANK(I1690),ISBLANK(J1690)),"",IF(L1690="No", "TJ status removed",IF(K1690&gt;0.34, K1690 *1.15, K1690+0.05)))</f>
        <v>TJ status removed</v>
      </c>
      <c r="N1690" s="11">
        <v>18.68</v>
      </c>
      <c r="O1690" s="11">
        <v>661.88</v>
      </c>
      <c r="P1690" s="11">
        <v>7.82</v>
      </c>
      <c r="Q1690" s="11">
        <v>1666.12</v>
      </c>
      <c r="R1690" s="2"/>
    </row>
    <row r="1691" spans="1:18" ht="15.75" customHeight="1">
      <c r="A1691" s="2">
        <v>11726</v>
      </c>
      <c r="B1691" s="27" t="s">
        <v>1197</v>
      </c>
      <c r="C1691" s="12" t="s">
        <v>3386</v>
      </c>
      <c r="D1691" s="13" t="s">
        <v>3387</v>
      </c>
      <c r="E1691" s="2">
        <v>148</v>
      </c>
      <c r="F1691" s="2">
        <v>2</v>
      </c>
      <c r="G1691" s="19">
        <v>0.01</v>
      </c>
      <c r="H1691" s="19">
        <v>0.13</v>
      </c>
      <c r="I1691" s="7">
        <v>135</v>
      </c>
      <c r="J1691" s="7">
        <v>4</v>
      </c>
      <c r="K1691" s="16">
        <f>IF(OR(ISBLANK(I1691),ISBLANK(J1691)),"",(J1691/I1691))</f>
        <v>2.9629629629629631E-2</v>
      </c>
      <c r="L1691" s="17" t="str">
        <f>IF(K1691="","",IF(K1691&gt;=H1691,"Yes","No"))</f>
        <v>No</v>
      </c>
      <c r="M1691" s="18" t="str">
        <f>IF(OR(ISBLANK(I1691),ISBLANK(J1691)),"",IF(L1691="No", "TJ status removed",IF(K1691&gt;0.34, K1691 *1.15, K1691+0.05)))</f>
        <v>TJ status removed</v>
      </c>
      <c r="N1691" s="11">
        <v>20.89</v>
      </c>
      <c r="O1691" s="11">
        <v>199.24</v>
      </c>
      <c r="P1691" s="11">
        <v>20.25</v>
      </c>
      <c r="Q1691" s="11">
        <v>1019.75</v>
      </c>
      <c r="R1691" s="2"/>
    </row>
    <row r="1692" spans="1:18" ht="15.75" customHeight="1">
      <c r="A1692" s="2">
        <v>41230</v>
      </c>
      <c r="B1692" s="27" t="s">
        <v>1197</v>
      </c>
      <c r="C1692" s="12" t="s">
        <v>3388</v>
      </c>
      <c r="D1692" s="13" t="s">
        <v>3389</v>
      </c>
      <c r="E1692" s="2">
        <v>561</v>
      </c>
      <c r="F1692" s="2">
        <v>13</v>
      </c>
      <c r="G1692" s="19">
        <v>0.02</v>
      </c>
      <c r="H1692" s="19">
        <v>0.11</v>
      </c>
      <c r="I1692" s="7">
        <v>586</v>
      </c>
      <c r="J1692" s="7">
        <v>19</v>
      </c>
      <c r="K1692" s="16">
        <f>IF(OR(ISBLANK(I1692),ISBLANK(J1692)),"",(J1692/I1692))</f>
        <v>3.2423208191126277E-2</v>
      </c>
      <c r="L1692" s="17" t="str">
        <f>IF(K1692="","",IF(K1692&gt;=H1692,"Yes","No"))</f>
        <v>No</v>
      </c>
      <c r="M1692" s="18" t="str">
        <f>IF(OR(ISBLANK(I1692),ISBLANK(J1692)),"",IF(L1692="No", "TJ status removed",IF(K1692&gt;0.34, K1692 *1.15, K1692+0.05)))</f>
        <v>TJ status removed</v>
      </c>
      <c r="N1692" s="11">
        <v>9.7899999999999991</v>
      </c>
      <c r="O1692" s="11">
        <v>181.94</v>
      </c>
      <c r="P1692" s="11">
        <v>11.79</v>
      </c>
      <c r="Q1692" s="11">
        <v>811.26</v>
      </c>
      <c r="R1692" s="2"/>
    </row>
    <row r="1693" spans="1:18" ht="15.75" customHeight="1">
      <c r="A1693" s="2">
        <v>11803</v>
      </c>
      <c r="B1693" s="27" t="s">
        <v>1197</v>
      </c>
      <c r="C1693" s="12" t="s">
        <v>3390</v>
      </c>
      <c r="D1693" s="13" t="s">
        <v>3391</v>
      </c>
      <c r="E1693" s="2">
        <v>16</v>
      </c>
      <c r="F1693" s="2">
        <v>6</v>
      </c>
      <c r="G1693" s="19">
        <v>0.38</v>
      </c>
      <c r="H1693" s="19">
        <v>0.44</v>
      </c>
      <c r="I1693" s="7">
        <v>7</v>
      </c>
      <c r="J1693" s="7">
        <v>2</v>
      </c>
      <c r="K1693" s="16">
        <f>IF(OR(ISBLANK(I1693),ISBLANK(J1693)),"",(J1693/I1693))</f>
        <v>0.2857142857142857</v>
      </c>
      <c r="L1693" s="17" t="str">
        <f>IF(K1693="","",IF(K1693&gt;=H1693,"Yes","No"))</f>
        <v>No</v>
      </c>
      <c r="M1693" s="18" t="str">
        <f>IF(OR(ISBLANK(I1693),ISBLANK(J1693)),"",IF(L1693="No", "TJ status removed",IF(K1693&gt;0.34, K1693 *1.15, K1693+0.05)))</f>
        <v>TJ status removed</v>
      </c>
      <c r="N1693" s="11">
        <v>1.6</v>
      </c>
      <c r="O1693" s="11">
        <v>483.2</v>
      </c>
      <c r="P1693" s="11">
        <v>0</v>
      </c>
      <c r="Q1693" s="11">
        <v>1029.5</v>
      </c>
      <c r="R1693" s="2"/>
    </row>
    <row r="1694" spans="1:18" ht="15.75" customHeight="1">
      <c r="A1694" s="2">
        <v>11585</v>
      </c>
      <c r="B1694" s="27" t="s">
        <v>1197</v>
      </c>
      <c r="C1694" s="12" t="s">
        <v>3392</v>
      </c>
      <c r="D1694" s="13" t="s">
        <v>3393</v>
      </c>
      <c r="E1694" s="2">
        <v>22</v>
      </c>
      <c r="F1694" s="2">
        <v>4</v>
      </c>
      <c r="G1694" s="19">
        <v>0.18</v>
      </c>
      <c r="H1694" s="19">
        <v>0.4</v>
      </c>
      <c r="I1694" s="7">
        <v>26</v>
      </c>
      <c r="J1694" s="7">
        <v>8</v>
      </c>
      <c r="K1694" s="16">
        <f>IF(OR(ISBLANK(I1694),ISBLANK(J1694)),"",(J1694/I1694))</f>
        <v>0.30769230769230771</v>
      </c>
      <c r="L1694" s="17" t="str">
        <f>IF(K1694="","",IF(K1694&gt;=H1694,"Yes","No"))</f>
        <v>No</v>
      </c>
      <c r="M1694" s="18" t="str">
        <f>IF(OR(ISBLANK(I1694),ISBLANK(J1694)),"",IF(L1694="No", "TJ status removed",IF(K1694&gt;0.34, K1694 *1.15, K1694+0.05)))</f>
        <v>TJ status removed</v>
      </c>
      <c r="N1694" s="11">
        <v>4.83</v>
      </c>
      <c r="O1694" s="11">
        <v>462.67</v>
      </c>
      <c r="P1694" s="11">
        <v>24.88</v>
      </c>
      <c r="Q1694" s="11">
        <v>1895.62</v>
      </c>
      <c r="R1694" s="2"/>
    </row>
    <row r="1695" spans="1:18" ht="15.75" customHeight="1">
      <c r="A1695" s="2">
        <v>13721</v>
      </c>
      <c r="B1695" s="27" t="s">
        <v>1197</v>
      </c>
      <c r="C1695" s="12" t="s">
        <v>3394</v>
      </c>
      <c r="D1695" s="13" t="s">
        <v>3395</v>
      </c>
      <c r="E1695" s="2" t="s">
        <v>3396</v>
      </c>
      <c r="F1695" s="2"/>
      <c r="G1695" s="23">
        <v>0.06</v>
      </c>
      <c r="H1695" s="23">
        <v>0.11</v>
      </c>
      <c r="I1695" s="7">
        <v>18</v>
      </c>
      <c r="J1695" s="7">
        <v>1</v>
      </c>
      <c r="K1695" s="16">
        <f>IF(OR(ISBLANK(I1695),ISBLANK(J1695)),"",(J1695/I1695))</f>
        <v>5.5555555555555552E-2</v>
      </c>
      <c r="L1695" s="17" t="str">
        <f>IF(K1695="","",IF(K1695&gt;=H1695,"Yes","No"))</f>
        <v>No</v>
      </c>
      <c r="M1695" s="18" t="str">
        <f>IF(OR(ISBLANK(I1695),ISBLANK(J1695)),"",IF(L1695="No", "TJ status removed",IF(K1695&gt;0.34, K1695 *1.15, K1695+0.05)))</f>
        <v>TJ status removed</v>
      </c>
      <c r="N1695" s="11">
        <v>0.71</v>
      </c>
      <c r="O1695" s="11">
        <v>82.06</v>
      </c>
      <c r="P1695" s="11">
        <v>0</v>
      </c>
      <c r="Q1695" s="11">
        <v>678</v>
      </c>
      <c r="R1695" s="2"/>
    </row>
    <row r="1696" spans="1:18" ht="15.75" customHeight="1">
      <c r="A1696" s="2">
        <v>43207</v>
      </c>
      <c r="B1696" s="27" t="s">
        <v>1197</v>
      </c>
      <c r="C1696" s="12" t="s">
        <v>3397</v>
      </c>
      <c r="D1696" s="13" t="s">
        <v>3398</v>
      </c>
      <c r="E1696" s="2">
        <v>19</v>
      </c>
      <c r="F1696" s="2">
        <v>0</v>
      </c>
      <c r="G1696" s="19">
        <v>0</v>
      </c>
      <c r="H1696" s="19">
        <v>0.1</v>
      </c>
      <c r="I1696" s="7">
        <v>34</v>
      </c>
      <c r="J1696" s="7">
        <v>0</v>
      </c>
      <c r="K1696" s="16">
        <f>IF(OR(ISBLANK(I1696),ISBLANK(J1696)),"",(J1696/I1696))</f>
        <v>0</v>
      </c>
      <c r="L1696" s="17" t="str">
        <f>IF(K1696="","",IF(K1696&gt;=H1696,"Yes","No"))</f>
        <v>No</v>
      </c>
      <c r="M1696" s="18" t="str">
        <f>IF(OR(ISBLANK(I1696),ISBLANK(J1696)),"",IF(L1696="No", "TJ status removed",IF(K1696&gt;0.34, K1696 *1.15, K1696+0.05)))</f>
        <v>TJ status removed</v>
      </c>
      <c r="N1696" s="11">
        <v>6.94</v>
      </c>
      <c r="O1696" s="11">
        <v>121.44</v>
      </c>
      <c r="P1696" s="11">
        <v>0</v>
      </c>
      <c r="Q1696" s="11">
        <v>0</v>
      </c>
      <c r="R1696" s="2"/>
    </row>
    <row r="1697" spans="1:18" ht="15.75" customHeight="1">
      <c r="A1697" s="2">
        <v>10228</v>
      </c>
      <c r="B1697" s="27" t="s">
        <v>1197</v>
      </c>
      <c r="C1697" s="12" t="s">
        <v>3399</v>
      </c>
      <c r="D1697" s="13" t="s">
        <v>3400</v>
      </c>
      <c r="E1697" s="2">
        <v>311</v>
      </c>
      <c r="F1697" s="2">
        <v>4</v>
      </c>
      <c r="G1697" s="19">
        <v>0.01</v>
      </c>
      <c r="H1697" s="19">
        <v>0.11</v>
      </c>
      <c r="I1697" s="7">
        <v>245</v>
      </c>
      <c r="J1697" s="7">
        <v>9</v>
      </c>
      <c r="K1697" s="16">
        <f>IF(OR(ISBLANK(I1697),ISBLANK(J1697)),"",(J1697/I1697))</f>
        <v>3.6734693877551024E-2</v>
      </c>
      <c r="L1697" s="17" t="str">
        <f>IF(K1697="","",IF(K1697&gt;=H1697,"Yes","No"))</f>
        <v>No</v>
      </c>
      <c r="M1697" s="18" t="str">
        <f>IF(OR(ISBLANK(I1697),ISBLANK(J1697)),"",IF(L1697="No", "TJ status removed",IF(K1697&gt;0.34, K1697 *1.15, K1697+0.05)))</f>
        <v>TJ status removed</v>
      </c>
      <c r="N1697" s="11">
        <v>21.72</v>
      </c>
      <c r="O1697" s="11">
        <v>199.62</v>
      </c>
      <c r="P1697" s="11">
        <v>39.44</v>
      </c>
      <c r="Q1697" s="11">
        <v>1173.22</v>
      </c>
      <c r="R1697" s="2"/>
    </row>
    <row r="1698" spans="1:18" ht="15.75" customHeight="1">
      <c r="A1698" s="2">
        <v>11107</v>
      </c>
      <c r="B1698" s="27" t="s">
        <v>1197</v>
      </c>
      <c r="C1698" s="12" t="s">
        <v>3401</v>
      </c>
      <c r="D1698" s="13" t="s">
        <v>3402</v>
      </c>
      <c r="E1698" s="2">
        <v>147</v>
      </c>
      <c r="F1698" s="2">
        <v>19</v>
      </c>
      <c r="G1698" s="19">
        <v>0.13</v>
      </c>
      <c r="H1698" s="19">
        <v>0.22</v>
      </c>
      <c r="I1698" s="7">
        <v>231</v>
      </c>
      <c r="J1698" s="7">
        <v>39</v>
      </c>
      <c r="K1698" s="16">
        <f>IF(OR(ISBLANK(I1698),ISBLANK(J1698)),"",(J1698/I1698))</f>
        <v>0.16883116883116883</v>
      </c>
      <c r="L1698" s="17" t="str">
        <f>IF(K1698="","",IF(K1698&gt;=H1698,"Yes","No"))</f>
        <v>No</v>
      </c>
      <c r="M1698" s="18" t="str">
        <f>IF(OR(ISBLANK(I1698),ISBLANK(J1698)),"",IF(L1698="No", "TJ status removed",IF(K1698&gt;0.34, K1698 *1.15, K1698+0.05)))</f>
        <v>TJ status removed</v>
      </c>
      <c r="N1698" s="11">
        <v>43.33</v>
      </c>
      <c r="O1698" s="11">
        <v>623.42999999999995</v>
      </c>
      <c r="P1698" s="11">
        <v>47.9</v>
      </c>
      <c r="Q1698" s="11">
        <v>1727.87</v>
      </c>
      <c r="R1698" s="2"/>
    </row>
    <row r="1699" spans="1:18" ht="15.75" customHeight="1">
      <c r="A1699" s="2">
        <v>11518</v>
      </c>
      <c r="B1699" s="27" t="s">
        <v>1197</v>
      </c>
      <c r="C1699" s="12" t="s">
        <v>3403</v>
      </c>
      <c r="D1699" s="13" t="s">
        <v>3404</v>
      </c>
      <c r="E1699" s="2">
        <v>54</v>
      </c>
      <c r="F1699" s="2">
        <v>0</v>
      </c>
      <c r="G1699" s="19">
        <v>0</v>
      </c>
      <c r="H1699" s="19">
        <v>0.1</v>
      </c>
      <c r="I1699" s="7">
        <v>96</v>
      </c>
      <c r="J1699" s="7">
        <v>4</v>
      </c>
      <c r="K1699" s="16">
        <f>IF(OR(ISBLANK(I1699),ISBLANK(J1699)),"",(J1699/I1699))</f>
        <v>4.1666666666666664E-2</v>
      </c>
      <c r="L1699" s="17" t="str">
        <f>IF(K1699="","",IF(K1699&gt;=H1699,"Yes","No"))</f>
        <v>No</v>
      </c>
      <c r="M1699" s="18" t="str">
        <f>IF(OR(ISBLANK(I1699),ISBLANK(J1699)),"",IF(L1699="No", "TJ status removed",IF(K1699&gt;0.34, K1699 *1.15, K1699+0.05)))</f>
        <v>TJ status removed</v>
      </c>
      <c r="N1699" s="11">
        <v>12.08</v>
      </c>
      <c r="O1699" s="11">
        <v>209.38</v>
      </c>
      <c r="P1699" s="11">
        <v>0</v>
      </c>
      <c r="Q1699" s="11">
        <v>960.75</v>
      </c>
      <c r="R1699" s="2"/>
    </row>
    <row r="1700" spans="1:18" ht="15.75" customHeight="1">
      <c r="A1700" s="2">
        <v>12291</v>
      </c>
      <c r="B1700" s="27" t="s">
        <v>1197</v>
      </c>
      <c r="C1700" s="12" t="s">
        <v>3405</v>
      </c>
      <c r="D1700" s="13" t="s">
        <v>3406</v>
      </c>
      <c r="E1700" s="2">
        <v>288</v>
      </c>
      <c r="F1700" s="2">
        <v>5</v>
      </c>
      <c r="G1700" s="19">
        <v>0.02</v>
      </c>
      <c r="H1700" s="19">
        <v>0.1</v>
      </c>
      <c r="I1700" s="7">
        <v>280</v>
      </c>
      <c r="J1700" s="7">
        <v>2</v>
      </c>
      <c r="K1700" s="16">
        <f>IF(OR(ISBLANK(I1700),ISBLANK(J1700)),"",(J1700/I1700))</f>
        <v>7.1428571428571426E-3</v>
      </c>
      <c r="L1700" s="17" t="str">
        <f>IF(K1700="","",IF(K1700&gt;=H1700,"Yes","No"))</f>
        <v>No</v>
      </c>
      <c r="M1700" s="18" t="str">
        <f>IF(OR(ISBLANK(I1700),ISBLANK(J1700)),"",IF(L1700="No", "TJ status removed",IF(K1700&gt;0.34, K1700 *1.15, K1700+0.05)))</f>
        <v>TJ status removed</v>
      </c>
      <c r="N1700" s="11">
        <v>4.24</v>
      </c>
      <c r="O1700" s="11">
        <v>189.32</v>
      </c>
      <c r="P1700" s="11">
        <v>0</v>
      </c>
      <c r="Q1700" s="11">
        <v>696.5</v>
      </c>
      <c r="R1700" s="2"/>
    </row>
    <row r="1701" spans="1:18" ht="15.75" customHeight="1">
      <c r="A1701" s="2">
        <v>40012</v>
      </c>
      <c r="B1701" s="27" t="s">
        <v>1197</v>
      </c>
      <c r="C1701" s="12" t="s">
        <v>3407</v>
      </c>
      <c r="D1701" s="13" t="s">
        <v>3408</v>
      </c>
      <c r="E1701" s="2">
        <v>55</v>
      </c>
      <c r="F1701" s="2">
        <v>4</v>
      </c>
      <c r="G1701" s="19">
        <v>7.0000000000000007E-2</v>
      </c>
      <c r="H1701" s="19">
        <v>0.12</v>
      </c>
      <c r="I1701" s="7">
        <v>36</v>
      </c>
      <c r="J1701" s="7">
        <v>2</v>
      </c>
      <c r="K1701" s="16">
        <f>IF(OR(ISBLANK(I1701),ISBLANK(J1701)),"",(J1701/I1701))</f>
        <v>5.5555555555555552E-2</v>
      </c>
      <c r="L1701" s="17" t="str">
        <f>IF(K1701="","",IF(K1701&gt;=H1701,"Yes","No"))</f>
        <v>No</v>
      </c>
      <c r="M1701" s="18" t="str">
        <f>IF(OR(ISBLANK(I1701),ISBLANK(J1701)),"",IF(L1701="No", "TJ status removed",IF(K1701&gt;0.34, K1701 *1.15, K1701+0.05)))</f>
        <v>TJ status removed</v>
      </c>
      <c r="N1701" s="11">
        <v>9.9700000000000006</v>
      </c>
      <c r="O1701" s="11">
        <v>164.41</v>
      </c>
      <c r="P1701" s="11">
        <v>0</v>
      </c>
      <c r="Q1701" s="11">
        <v>889</v>
      </c>
      <c r="R1701" s="2"/>
    </row>
    <row r="1702" spans="1:18" ht="15.75" customHeight="1">
      <c r="A1702" s="2">
        <v>10327</v>
      </c>
      <c r="B1702" s="27" t="s">
        <v>1197</v>
      </c>
      <c r="C1702" s="12" t="s">
        <v>3409</v>
      </c>
      <c r="D1702" s="13" t="s">
        <v>3410</v>
      </c>
      <c r="E1702" s="2">
        <v>34</v>
      </c>
      <c r="F1702" s="2">
        <v>1</v>
      </c>
      <c r="G1702" s="19">
        <v>0.03</v>
      </c>
      <c r="H1702" s="19">
        <v>0.13</v>
      </c>
      <c r="I1702" s="7">
        <v>77</v>
      </c>
      <c r="J1702" s="7">
        <v>3</v>
      </c>
      <c r="K1702" s="16">
        <f>IF(OR(ISBLANK(I1702),ISBLANK(J1702)),"",(J1702/I1702))</f>
        <v>3.896103896103896E-2</v>
      </c>
      <c r="L1702" s="17" t="str">
        <f>IF(K1702="","",IF(K1702&gt;=H1702,"Yes","No"))</f>
        <v>No</v>
      </c>
      <c r="M1702" s="18" t="str">
        <f>IF(OR(ISBLANK(I1702),ISBLANK(J1702)),"",IF(L1702="No", "TJ status removed",IF(K1702&gt;0.34, K1702 *1.15, K1702+0.05)))</f>
        <v>TJ status removed</v>
      </c>
      <c r="N1702" s="11">
        <v>5.5</v>
      </c>
      <c r="O1702" s="11">
        <v>155.08000000000001</v>
      </c>
      <c r="P1702" s="11">
        <v>10.33</v>
      </c>
      <c r="Q1702" s="11">
        <v>1273.33</v>
      </c>
      <c r="R1702" s="2"/>
    </row>
    <row r="1703" spans="1:18" ht="15.75" customHeight="1">
      <c r="A1703" s="2">
        <v>13367</v>
      </c>
      <c r="B1703" s="27" t="s">
        <v>1197</v>
      </c>
      <c r="C1703" s="12" t="s">
        <v>3411</v>
      </c>
      <c r="D1703" s="13" t="s">
        <v>3412</v>
      </c>
      <c r="E1703" s="2">
        <v>80</v>
      </c>
      <c r="F1703" s="2">
        <v>22</v>
      </c>
      <c r="G1703" s="19">
        <v>0.28000000000000003</v>
      </c>
      <c r="H1703" s="19">
        <v>0.35</v>
      </c>
      <c r="I1703" s="7">
        <v>83</v>
      </c>
      <c r="J1703" s="7">
        <v>18</v>
      </c>
      <c r="K1703" s="16">
        <f>IF(OR(ISBLANK(I1703),ISBLANK(J1703)),"",(J1703/I1703))</f>
        <v>0.21686746987951808</v>
      </c>
      <c r="L1703" s="17" t="str">
        <f>IF(K1703="","",IF(K1703&gt;=H1703,"Yes","No"))</f>
        <v>No</v>
      </c>
      <c r="M1703" s="18" t="str">
        <f>IF(OR(ISBLANK(I1703),ISBLANK(J1703)),"",IF(L1703="No", "TJ status removed",IF(K1703&gt;0.34, K1703 *1.15, K1703+0.05)))</f>
        <v>TJ status removed</v>
      </c>
      <c r="N1703" s="11">
        <v>4.97</v>
      </c>
      <c r="O1703" s="11">
        <v>123.57</v>
      </c>
      <c r="P1703" s="11">
        <v>3.44</v>
      </c>
      <c r="Q1703" s="11">
        <v>787.67</v>
      </c>
      <c r="R1703" s="2"/>
    </row>
    <row r="1704" spans="1:18" ht="15.75" customHeight="1">
      <c r="A1704" s="2">
        <v>40089</v>
      </c>
      <c r="B1704" s="27" t="s">
        <v>1197</v>
      </c>
      <c r="C1704" s="12" t="s">
        <v>3413</v>
      </c>
      <c r="D1704" s="13" t="s">
        <v>3414</v>
      </c>
      <c r="E1704" s="2">
        <v>684</v>
      </c>
      <c r="F1704" s="2">
        <v>45</v>
      </c>
      <c r="G1704" s="19">
        <v>7.0000000000000007E-2</v>
      </c>
      <c r="H1704" s="19">
        <v>0.17</v>
      </c>
      <c r="I1704" s="7">
        <v>667</v>
      </c>
      <c r="J1704" s="7">
        <v>81</v>
      </c>
      <c r="K1704" s="16">
        <f>IF(OR(ISBLANK(I1704),ISBLANK(J1704)),"",(J1704/I1704))</f>
        <v>0.12143928035982009</v>
      </c>
      <c r="L1704" s="17" t="str">
        <f>IF(K1704="","",IF(K1704&gt;=H1704,"Yes","No"))</f>
        <v>No</v>
      </c>
      <c r="M1704" s="18" t="str">
        <f>IF(OR(ISBLANK(I1704),ISBLANK(J1704)),"",IF(L1704="No", "TJ status removed",IF(K1704&gt;0.34, K1704 *1.15, K1704+0.05)))</f>
        <v>TJ status removed</v>
      </c>
      <c r="N1704" s="11">
        <v>13.75</v>
      </c>
      <c r="O1704" s="11">
        <v>195.53</v>
      </c>
      <c r="P1704" s="11">
        <v>15.44</v>
      </c>
      <c r="Q1704" s="11">
        <v>798.22</v>
      </c>
      <c r="R1704" s="2"/>
    </row>
    <row r="1705" spans="1:18" ht="15.75" customHeight="1">
      <c r="A1705" s="2">
        <v>40961</v>
      </c>
      <c r="B1705" s="27" t="s">
        <v>1197</v>
      </c>
      <c r="C1705" s="12" t="s">
        <v>3415</v>
      </c>
      <c r="D1705" s="13" t="s">
        <v>3416</v>
      </c>
      <c r="E1705" s="2">
        <v>116</v>
      </c>
      <c r="F1705" s="2">
        <v>4</v>
      </c>
      <c r="G1705" s="19">
        <v>0.03</v>
      </c>
      <c r="H1705" s="19">
        <v>0.12</v>
      </c>
      <c r="I1705" s="7">
        <v>202</v>
      </c>
      <c r="J1705" s="7">
        <v>6</v>
      </c>
      <c r="K1705" s="16">
        <f>IF(OR(ISBLANK(I1705),ISBLANK(J1705)),"",(J1705/I1705))</f>
        <v>2.9702970297029702E-2</v>
      </c>
      <c r="L1705" s="17" t="str">
        <f>IF(K1705="","",IF(K1705&gt;=H1705,"Yes","No"))</f>
        <v>No</v>
      </c>
      <c r="M1705" s="18" t="str">
        <f>IF(OR(ISBLANK(I1705),ISBLANK(J1705)),"",IF(L1705="No", "TJ status removed",IF(K1705&gt;0.34, K1705 *1.15, K1705+0.05)))</f>
        <v>TJ status removed</v>
      </c>
      <c r="N1705" s="11">
        <v>14.87</v>
      </c>
      <c r="O1705" s="11">
        <v>100.88</v>
      </c>
      <c r="P1705" s="11">
        <v>7</v>
      </c>
      <c r="Q1705" s="11">
        <v>241.67</v>
      </c>
      <c r="R1705" s="2"/>
    </row>
    <row r="1706" spans="1:18" ht="15.75" customHeight="1">
      <c r="A1706" s="2">
        <v>42804</v>
      </c>
      <c r="B1706" s="27" t="s">
        <v>1197</v>
      </c>
      <c r="C1706" s="12" t="s">
        <v>3417</v>
      </c>
      <c r="D1706" s="13" t="s">
        <v>3418</v>
      </c>
      <c r="E1706" s="2">
        <v>171</v>
      </c>
      <c r="F1706" s="2">
        <v>27</v>
      </c>
      <c r="G1706" s="19">
        <v>0.16</v>
      </c>
      <c r="H1706" s="19">
        <v>0.26</v>
      </c>
      <c r="I1706" s="7">
        <v>94</v>
      </c>
      <c r="J1706" s="7">
        <v>20</v>
      </c>
      <c r="K1706" s="16">
        <f>IF(OR(ISBLANK(I1706),ISBLANK(J1706)),"",(J1706/I1706))</f>
        <v>0.21276595744680851</v>
      </c>
      <c r="L1706" s="17" t="str">
        <f>IF(K1706="","",IF(K1706&gt;=H1706,"Yes","No"))</f>
        <v>No</v>
      </c>
      <c r="M1706" s="18" t="str">
        <f>IF(OR(ISBLANK(I1706),ISBLANK(J1706)),"",IF(L1706="No", "TJ status removed",IF(K1706&gt;0.34, K1706 *1.15, K1706+0.05)))</f>
        <v>TJ status removed</v>
      </c>
      <c r="N1706" s="11">
        <v>12.3</v>
      </c>
      <c r="O1706" s="11">
        <v>672.77</v>
      </c>
      <c r="P1706" s="11">
        <v>30.45</v>
      </c>
      <c r="Q1706" s="11">
        <v>1890.7</v>
      </c>
      <c r="R1706" s="2"/>
    </row>
    <row r="1707" spans="1:18" ht="15.75" customHeight="1">
      <c r="A1707" s="2">
        <v>40203</v>
      </c>
      <c r="B1707" s="27" t="s">
        <v>1197</v>
      </c>
      <c r="C1707" s="12" t="s">
        <v>3419</v>
      </c>
      <c r="D1707" s="13" t="s">
        <v>3420</v>
      </c>
      <c r="E1707" s="2">
        <v>23</v>
      </c>
      <c r="F1707" s="2">
        <v>3</v>
      </c>
      <c r="G1707" s="19">
        <v>0.13</v>
      </c>
      <c r="H1707" s="19">
        <v>0.18</v>
      </c>
      <c r="I1707" s="7">
        <v>12</v>
      </c>
      <c r="J1707" s="7">
        <v>2</v>
      </c>
      <c r="K1707" s="16">
        <f>IF(OR(ISBLANK(I1707),ISBLANK(J1707)),"",(J1707/I1707))</f>
        <v>0.16666666666666666</v>
      </c>
      <c r="L1707" s="17" t="str">
        <f>IF(K1707="","",IF(K1707&gt;=H1707,"Yes","No"))</f>
        <v>No</v>
      </c>
      <c r="M1707" s="18" t="str">
        <f>IF(OR(ISBLANK(I1707),ISBLANK(J1707)),"",IF(L1707="No", "TJ status removed",IF(K1707&gt;0.34, K1707 *1.15, K1707+0.05)))</f>
        <v>TJ status removed</v>
      </c>
      <c r="N1707" s="11">
        <v>0</v>
      </c>
      <c r="O1707" s="11">
        <v>230.7</v>
      </c>
      <c r="P1707" s="11">
        <v>0</v>
      </c>
      <c r="Q1707" s="11">
        <v>1902</v>
      </c>
      <c r="R1707" s="2"/>
    </row>
    <row r="1708" spans="1:18" ht="15.75" customHeight="1">
      <c r="A1708" s="2">
        <v>10563</v>
      </c>
      <c r="B1708" s="27" t="s">
        <v>1197</v>
      </c>
      <c r="C1708" s="12" t="s">
        <v>3421</v>
      </c>
      <c r="D1708" s="13" t="s">
        <v>3422</v>
      </c>
      <c r="E1708" s="2">
        <v>12</v>
      </c>
      <c r="F1708" s="2">
        <v>4</v>
      </c>
      <c r="G1708" s="19">
        <v>0.33</v>
      </c>
      <c r="H1708" s="19">
        <v>0.38</v>
      </c>
      <c r="I1708" s="7">
        <v>11</v>
      </c>
      <c r="J1708" s="7">
        <v>3</v>
      </c>
      <c r="K1708" s="16">
        <f>IF(OR(ISBLANK(I1708),ISBLANK(J1708)),"",(J1708/I1708))</f>
        <v>0.27272727272727271</v>
      </c>
      <c r="L1708" s="17" t="str">
        <f>IF(K1708="","",IF(K1708&gt;=H1708,"Yes","No"))</f>
        <v>No</v>
      </c>
      <c r="M1708" s="18" t="str">
        <f>IF(OR(ISBLANK(I1708),ISBLANK(J1708)),"",IF(L1708="No", "TJ status removed",IF(K1708&gt;0.34, K1708 *1.15, K1708+0.05)))</f>
        <v>TJ status removed</v>
      </c>
      <c r="N1708" s="11">
        <v>11.25</v>
      </c>
      <c r="O1708" s="11">
        <v>844.25</v>
      </c>
      <c r="P1708" s="11">
        <v>30</v>
      </c>
      <c r="Q1708" s="11">
        <v>1446.67</v>
      </c>
      <c r="R1708" s="2"/>
    </row>
    <row r="1709" spans="1:18" ht="15.75" customHeight="1">
      <c r="A1709" s="2">
        <v>42044</v>
      </c>
      <c r="B1709" s="27" t="s">
        <v>1197</v>
      </c>
      <c r="C1709" s="12" t="s">
        <v>3423</v>
      </c>
      <c r="D1709" s="13" t="s">
        <v>3424</v>
      </c>
      <c r="E1709" s="2">
        <v>56</v>
      </c>
      <c r="F1709" s="2">
        <v>9</v>
      </c>
      <c r="G1709" s="19">
        <v>0.16</v>
      </c>
      <c r="H1709" s="19">
        <v>0.21</v>
      </c>
      <c r="I1709" s="7">
        <v>115</v>
      </c>
      <c r="J1709" s="7">
        <v>16</v>
      </c>
      <c r="K1709" s="16">
        <f>IF(OR(ISBLANK(I1709),ISBLANK(J1709)),"",(J1709/I1709))</f>
        <v>0.1391304347826087</v>
      </c>
      <c r="L1709" s="17" t="str">
        <f>IF(K1709="","",IF(K1709&gt;=H1709,"Yes","No"))</f>
        <v>No</v>
      </c>
      <c r="M1709" s="18" t="str">
        <f>IF(OR(ISBLANK(I1709),ISBLANK(J1709)),"",IF(L1709="No", "TJ status removed",IF(K1709&gt;0.34, K1709 *1.15, K1709+0.05)))</f>
        <v>TJ status removed</v>
      </c>
      <c r="N1709" s="11">
        <v>7.92</v>
      </c>
      <c r="O1709" s="11">
        <v>245.8</v>
      </c>
      <c r="P1709" s="11">
        <v>13.31</v>
      </c>
      <c r="Q1709" s="11">
        <v>1271.8699999999999</v>
      </c>
      <c r="R1709" s="2"/>
    </row>
    <row r="1710" spans="1:18" ht="15.75" customHeight="1">
      <c r="A1710" s="2">
        <v>41020</v>
      </c>
      <c r="B1710" s="27" t="s">
        <v>1197</v>
      </c>
      <c r="C1710" s="12" t="s">
        <v>3425</v>
      </c>
      <c r="D1710" s="13" t="s">
        <v>3426</v>
      </c>
      <c r="E1710" s="2">
        <v>59</v>
      </c>
      <c r="F1710" s="2">
        <v>15</v>
      </c>
      <c r="G1710" s="19">
        <v>0.25</v>
      </c>
      <c r="H1710" s="19">
        <v>0.3</v>
      </c>
      <c r="I1710" s="7">
        <v>81</v>
      </c>
      <c r="J1710" s="7">
        <v>24</v>
      </c>
      <c r="K1710" s="16">
        <f>IF(OR(ISBLANK(I1710),ISBLANK(J1710)),"",(J1710/I1710))</f>
        <v>0.29629629629629628</v>
      </c>
      <c r="L1710" s="17" t="str">
        <f>IF(K1710="","",IF(K1710&gt;=H1710,"Yes","No"))</f>
        <v>No</v>
      </c>
      <c r="M1710" s="18" t="str">
        <f>IF(OR(ISBLANK(I1710),ISBLANK(J1710)),"",IF(L1710="No", "TJ status removed",IF(K1710&gt;0.34, K1710 *1.15, K1710+0.05)))</f>
        <v>TJ status removed</v>
      </c>
      <c r="N1710" s="11">
        <v>28.16</v>
      </c>
      <c r="O1710" s="11">
        <v>1199.9100000000001</v>
      </c>
      <c r="P1710" s="11">
        <v>45.83</v>
      </c>
      <c r="Q1710" s="11">
        <v>1987.79</v>
      </c>
      <c r="R1710" s="2"/>
    </row>
    <row r="1711" spans="1:18" ht="15.75" customHeight="1">
      <c r="A1711" s="2">
        <v>41096</v>
      </c>
      <c r="B1711" s="27" t="s">
        <v>1197</v>
      </c>
      <c r="C1711" s="12" t="s">
        <v>3427</v>
      </c>
      <c r="D1711" s="13" t="s">
        <v>3428</v>
      </c>
      <c r="E1711" s="2">
        <v>130</v>
      </c>
      <c r="F1711" s="2">
        <v>2</v>
      </c>
      <c r="G1711" s="19">
        <v>0.02</v>
      </c>
      <c r="H1711" s="19">
        <v>0.16</v>
      </c>
      <c r="I1711" s="7">
        <v>383</v>
      </c>
      <c r="J1711" s="7">
        <v>22</v>
      </c>
      <c r="K1711" s="16">
        <f>IF(OR(ISBLANK(I1711),ISBLANK(J1711)),"",(J1711/I1711))</f>
        <v>5.7441253263707574E-2</v>
      </c>
      <c r="L1711" s="17" t="str">
        <f>IF(K1711="","",IF(K1711&gt;=H1711,"Yes","No"))</f>
        <v>No</v>
      </c>
      <c r="M1711" s="18" t="str">
        <f>IF(OR(ISBLANK(I1711),ISBLANK(J1711)),"",IF(L1711="No", "TJ status removed",IF(K1711&gt;0.34, K1711 *1.15, K1711+0.05)))</f>
        <v>TJ status removed</v>
      </c>
      <c r="N1711" s="11">
        <v>10.74</v>
      </c>
      <c r="O1711" s="11">
        <v>142.18</v>
      </c>
      <c r="P1711" s="11">
        <v>16.86</v>
      </c>
      <c r="Q1711" s="11">
        <v>650.64</v>
      </c>
      <c r="R1711" s="2"/>
    </row>
    <row r="1712" spans="1:18" ht="15.75" customHeight="1">
      <c r="A1712" s="2">
        <v>43494</v>
      </c>
      <c r="B1712" s="27" t="s">
        <v>1197</v>
      </c>
      <c r="C1712" s="12" t="s">
        <v>3429</v>
      </c>
      <c r="D1712" s="13" t="s">
        <v>3430</v>
      </c>
      <c r="E1712" s="2">
        <v>99</v>
      </c>
      <c r="F1712" s="2">
        <v>12</v>
      </c>
      <c r="G1712" s="19">
        <v>0.12</v>
      </c>
      <c r="H1712" s="19">
        <v>0.18</v>
      </c>
      <c r="I1712" s="7">
        <v>84</v>
      </c>
      <c r="J1712" s="7">
        <v>14</v>
      </c>
      <c r="K1712" s="16">
        <f>IF(OR(ISBLANK(I1712),ISBLANK(J1712)),"",(J1712/I1712))</f>
        <v>0.16666666666666666</v>
      </c>
      <c r="L1712" s="17" t="str">
        <f>IF(K1712="","",IF(K1712&gt;=H1712,"Yes","No"))</f>
        <v>No</v>
      </c>
      <c r="M1712" s="18" t="str">
        <f>IF(OR(ISBLANK(I1712),ISBLANK(J1712)),"",IF(L1712="No", "TJ status removed",IF(K1712&gt;0.34, K1712 *1.15, K1712+0.05)))</f>
        <v>TJ status removed</v>
      </c>
      <c r="N1712" s="11">
        <v>8.69</v>
      </c>
      <c r="O1712" s="11">
        <v>286.81</v>
      </c>
      <c r="P1712" s="11">
        <v>5.07</v>
      </c>
      <c r="Q1712" s="11">
        <v>1176.21</v>
      </c>
      <c r="R1712" s="2"/>
    </row>
    <row r="1713" spans="1:18" ht="15.75" customHeight="1">
      <c r="A1713" s="2">
        <v>42943</v>
      </c>
      <c r="B1713" s="27" t="s">
        <v>1197</v>
      </c>
      <c r="C1713" s="12" t="s">
        <v>3431</v>
      </c>
      <c r="D1713" s="13" t="s">
        <v>3432</v>
      </c>
      <c r="E1713" s="14">
        <v>11</v>
      </c>
      <c r="F1713" s="14">
        <v>7</v>
      </c>
      <c r="G1713" s="15">
        <v>0.64</v>
      </c>
      <c r="H1713" s="15">
        <v>0.74</v>
      </c>
      <c r="I1713" s="7">
        <v>10</v>
      </c>
      <c r="J1713" s="7">
        <v>7</v>
      </c>
      <c r="K1713" s="16">
        <f>IF(OR(ISBLANK(I1713),ISBLANK(J1713)),"",(J1713/I1713))</f>
        <v>0.7</v>
      </c>
      <c r="L1713" s="17" t="str">
        <f>IF(K1713="","",IF(K1713&gt;=H1713,"Yes","No"))</f>
        <v>No</v>
      </c>
      <c r="M1713" s="18" t="str">
        <f>IF(OR(ISBLANK(I1713),ISBLANK(J1713)),"",IF(L1713="No", "TJ status removed",IF(K1713&gt;0.34, K1713 *1.15, K1713+0.05)))</f>
        <v>TJ status removed</v>
      </c>
      <c r="N1713" s="11">
        <v>65</v>
      </c>
      <c r="O1713" s="11">
        <v>596.33000000000004</v>
      </c>
      <c r="P1713" s="11">
        <v>26.71</v>
      </c>
      <c r="Q1713" s="11">
        <v>3010.14</v>
      </c>
      <c r="R1713" s="2"/>
    </row>
    <row r="1714" spans="1:18" ht="15.75" customHeight="1">
      <c r="A1714" s="2">
        <v>42972</v>
      </c>
      <c r="B1714" s="27" t="s">
        <v>1197</v>
      </c>
      <c r="C1714" s="12" t="s">
        <v>3433</v>
      </c>
      <c r="D1714" s="13" t="s">
        <v>3434</v>
      </c>
      <c r="E1714" s="2">
        <v>166</v>
      </c>
      <c r="F1714" s="2">
        <v>49</v>
      </c>
      <c r="G1714" s="19">
        <v>0.3</v>
      </c>
      <c r="H1714" s="19">
        <v>0.36</v>
      </c>
      <c r="I1714" s="7">
        <v>165</v>
      </c>
      <c r="J1714" s="7">
        <v>52</v>
      </c>
      <c r="K1714" s="16">
        <f>IF(OR(ISBLANK(I1714),ISBLANK(J1714)),"",(J1714/I1714))</f>
        <v>0.31515151515151513</v>
      </c>
      <c r="L1714" s="17" t="str">
        <f>IF(K1714="","",IF(K1714&gt;=H1714,"Yes","No"))</f>
        <v>No</v>
      </c>
      <c r="M1714" s="18" t="str">
        <f>IF(OR(ISBLANK(I1714),ISBLANK(J1714)),"",IF(L1714="No", "TJ status removed",IF(K1714&gt;0.34, K1714 *1.15, K1714+0.05)))</f>
        <v>TJ status removed</v>
      </c>
      <c r="N1714" s="11">
        <v>32.46</v>
      </c>
      <c r="O1714" s="11">
        <v>984.91</v>
      </c>
      <c r="P1714" s="11">
        <v>27.5</v>
      </c>
      <c r="Q1714" s="11">
        <v>2370.46</v>
      </c>
      <c r="R1714" s="2"/>
    </row>
    <row r="1715" spans="1:18" ht="15.75" customHeight="1">
      <c r="A1715" s="2">
        <v>41314</v>
      </c>
      <c r="B1715" s="27" t="s">
        <v>1197</v>
      </c>
      <c r="C1715" s="12" t="s">
        <v>3435</v>
      </c>
      <c r="D1715" s="13" t="s">
        <v>3436</v>
      </c>
      <c r="E1715" s="2">
        <v>62</v>
      </c>
      <c r="F1715" s="2">
        <v>0</v>
      </c>
      <c r="G1715" s="19">
        <v>0</v>
      </c>
      <c r="H1715" s="19">
        <v>0.13</v>
      </c>
      <c r="I1715" s="7">
        <v>60</v>
      </c>
      <c r="J1715" s="7">
        <v>0</v>
      </c>
      <c r="K1715" s="16">
        <f>IF(OR(ISBLANK(I1715),ISBLANK(J1715)),"",(J1715/I1715))</f>
        <v>0</v>
      </c>
      <c r="L1715" s="17" t="str">
        <f>IF(K1715="","",IF(K1715&gt;=H1715,"Yes","No"))</f>
        <v>No</v>
      </c>
      <c r="M1715" s="18" t="str">
        <f>IF(OR(ISBLANK(I1715),ISBLANK(J1715)),"",IF(L1715="No", "TJ status removed",IF(K1715&gt;0.34, K1715 *1.15, K1715+0.05)))</f>
        <v>TJ status removed</v>
      </c>
      <c r="N1715" s="11">
        <v>18.78</v>
      </c>
      <c r="O1715" s="11">
        <v>103.72</v>
      </c>
      <c r="P1715" s="11">
        <v>0</v>
      </c>
      <c r="Q1715" s="11">
        <v>0</v>
      </c>
      <c r="R1715" s="2"/>
    </row>
    <row r="1716" spans="1:18" ht="15.75" customHeight="1">
      <c r="A1716" s="2">
        <v>41050</v>
      </c>
      <c r="B1716" s="27" t="s">
        <v>1197</v>
      </c>
      <c r="C1716" s="12" t="s">
        <v>3437</v>
      </c>
      <c r="D1716" s="13" t="s">
        <v>3438</v>
      </c>
      <c r="E1716" s="2">
        <v>54</v>
      </c>
      <c r="F1716" s="2">
        <v>0</v>
      </c>
      <c r="G1716" s="19">
        <v>0</v>
      </c>
      <c r="H1716" s="19">
        <v>0.1</v>
      </c>
      <c r="I1716" s="7">
        <v>43</v>
      </c>
      <c r="J1716" s="7">
        <v>0</v>
      </c>
      <c r="K1716" s="16">
        <f>IF(OR(ISBLANK(I1716),ISBLANK(J1716)),"",(J1716/I1716))</f>
        <v>0</v>
      </c>
      <c r="L1716" s="17" t="str">
        <f>IF(K1716="","",IF(K1716&gt;=H1716,"Yes","No"))</f>
        <v>No</v>
      </c>
      <c r="M1716" s="18" t="str">
        <f>IF(OR(ISBLANK(I1716),ISBLANK(J1716)),"",IF(L1716="No", "TJ status removed",IF(K1716&gt;0.34, K1716 *1.15, K1716+0.05)))</f>
        <v>TJ status removed</v>
      </c>
      <c r="N1716" s="11">
        <v>21.12</v>
      </c>
      <c r="O1716" s="11">
        <v>170.65</v>
      </c>
      <c r="P1716" s="11">
        <v>0</v>
      </c>
      <c r="Q1716" s="11">
        <v>0</v>
      </c>
      <c r="R1716" s="2"/>
    </row>
    <row r="1717" spans="1:18" ht="15.75" customHeight="1">
      <c r="A1717" s="2">
        <v>43493</v>
      </c>
      <c r="B1717" s="27" t="s">
        <v>1197</v>
      </c>
      <c r="C1717" s="12" t="s">
        <v>3439</v>
      </c>
      <c r="D1717" s="13" t="s">
        <v>3440</v>
      </c>
      <c r="E1717" s="2">
        <v>27</v>
      </c>
      <c r="F1717" s="2">
        <v>8</v>
      </c>
      <c r="G1717" s="19">
        <v>0.3</v>
      </c>
      <c r="H1717" s="19">
        <v>0.35</v>
      </c>
      <c r="I1717" s="7">
        <v>14</v>
      </c>
      <c r="J1717" s="7">
        <v>5</v>
      </c>
      <c r="K1717" s="16">
        <f>IF(OR(ISBLANK(I1717),ISBLANK(J1717)),"",(J1717/I1717))</f>
        <v>0.35714285714285715</v>
      </c>
      <c r="L1717" s="17" t="str">
        <f>IF(K1717="","",IF(K1717&gt;=H1717,"Yes","No"))</f>
        <v>Yes</v>
      </c>
      <c r="M1717" s="18">
        <f>IF(OR(ISBLANK(I1717),ISBLANK(J1717)),"",IF(L1717="No", "TJ status removed",IF(K1717&gt;0.34, K1717 *1.15, K1717+0.05)))</f>
        <v>0.4107142857142857</v>
      </c>
      <c r="N1717" s="11">
        <v>5.33</v>
      </c>
      <c r="O1717" s="11">
        <v>385.22</v>
      </c>
      <c r="P1717" s="11">
        <v>24.4</v>
      </c>
      <c r="Q1717" s="11">
        <v>1395.6</v>
      </c>
      <c r="R1717" s="2"/>
    </row>
    <row r="1718" spans="1:18" ht="15.75" customHeight="1">
      <c r="A1718" s="2">
        <v>44177</v>
      </c>
      <c r="B1718" s="27" t="s">
        <v>1197</v>
      </c>
      <c r="C1718" s="12" t="s">
        <v>3441</v>
      </c>
      <c r="D1718" s="13" t="s">
        <v>3442</v>
      </c>
      <c r="E1718" s="2">
        <v>56</v>
      </c>
      <c r="F1718" s="2">
        <v>3</v>
      </c>
      <c r="G1718" s="19">
        <v>0.05</v>
      </c>
      <c r="H1718" s="19">
        <v>0.1</v>
      </c>
      <c r="I1718" s="7">
        <v>66</v>
      </c>
      <c r="J1718" s="7">
        <v>7</v>
      </c>
      <c r="K1718" s="16">
        <f>IF(OR(ISBLANK(I1718),ISBLANK(J1718)),"",(J1718/I1718))</f>
        <v>0.10606060606060606</v>
      </c>
      <c r="L1718" s="17" t="str">
        <f>IF(K1718="","",IF(K1718&gt;=H1718,"Yes","No"))</f>
        <v>Yes</v>
      </c>
      <c r="M1718" s="18">
        <f>IF(OR(ISBLANK(I1718),ISBLANK(J1718)),"",IF(L1718="No", "TJ status removed",IF(K1718&gt;0.34, K1718 *1.15, K1718+0.05)))</f>
        <v>0.15606060606060607</v>
      </c>
      <c r="N1718" s="11">
        <v>6.76</v>
      </c>
      <c r="O1718" s="11">
        <v>140.97</v>
      </c>
      <c r="P1718" s="11">
        <v>0</v>
      </c>
      <c r="Q1718" s="11">
        <v>943</v>
      </c>
      <c r="R1718" s="2"/>
    </row>
    <row r="1719" spans="1:18" ht="15.75" customHeight="1">
      <c r="A1719" s="2">
        <v>44161</v>
      </c>
      <c r="B1719" s="27" t="s">
        <v>1197</v>
      </c>
      <c r="C1719" s="12" t="s">
        <v>3443</v>
      </c>
      <c r="D1719" s="13" t="s">
        <v>3444</v>
      </c>
      <c r="E1719" s="2">
        <v>15</v>
      </c>
      <c r="F1719" s="2">
        <v>7</v>
      </c>
      <c r="G1719" s="19">
        <v>0.47</v>
      </c>
      <c r="H1719" s="19">
        <v>0.62</v>
      </c>
      <c r="I1719" s="7">
        <v>15</v>
      </c>
      <c r="J1719" s="7">
        <v>8</v>
      </c>
      <c r="K1719" s="16">
        <f>IF(OR(ISBLANK(I1719),ISBLANK(J1719)),"",(J1719/I1719))</f>
        <v>0.53333333333333333</v>
      </c>
      <c r="L1719" s="17" t="str">
        <f>IF(K1719="","",IF(K1719&gt;=H1719,"Yes","No"))</f>
        <v>No</v>
      </c>
      <c r="M1719" s="18" t="str">
        <f>IF(OR(ISBLANK(I1719),ISBLANK(J1719)),"",IF(L1719="No", "TJ status removed",IF(K1719&gt;0.34, K1719 *1.15, K1719+0.05)))</f>
        <v>TJ status removed</v>
      </c>
      <c r="N1719" s="11">
        <v>0</v>
      </c>
      <c r="O1719" s="11">
        <v>697.14</v>
      </c>
      <c r="P1719" s="11">
        <v>0</v>
      </c>
      <c r="Q1719" s="11">
        <v>1448.75</v>
      </c>
      <c r="R1719" s="2"/>
    </row>
    <row r="1720" spans="1:18" ht="15.75" customHeight="1">
      <c r="A1720" s="2">
        <v>44160</v>
      </c>
      <c r="B1720" s="27" t="s">
        <v>1197</v>
      </c>
      <c r="C1720" s="12" t="s">
        <v>3445</v>
      </c>
      <c r="D1720" s="13" t="s">
        <v>3446</v>
      </c>
      <c r="E1720" s="2">
        <v>60</v>
      </c>
      <c r="F1720" s="2">
        <v>26</v>
      </c>
      <c r="G1720" s="19">
        <v>0.43</v>
      </c>
      <c r="H1720" s="19">
        <v>0.49</v>
      </c>
      <c r="I1720" s="7">
        <v>63</v>
      </c>
      <c r="J1720" s="7">
        <v>24</v>
      </c>
      <c r="K1720" s="16">
        <f>IF(OR(ISBLANK(I1720),ISBLANK(J1720)),"",(J1720/I1720))</f>
        <v>0.38095238095238093</v>
      </c>
      <c r="L1720" s="17" t="str">
        <f>IF(K1720="","",IF(K1720&gt;=H1720,"Yes","No"))</f>
        <v>No</v>
      </c>
      <c r="M1720" s="18" t="str">
        <f>IF(OR(ISBLANK(I1720),ISBLANK(J1720)),"",IF(L1720="No", "TJ status removed",IF(K1720&gt;0.34, K1720 *1.15, K1720+0.05)))</f>
        <v>TJ status removed</v>
      </c>
      <c r="N1720" s="11">
        <v>5.44</v>
      </c>
      <c r="O1720" s="11">
        <v>187.49</v>
      </c>
      <c r="P1720" s="11">
        <v>8.33</v>
      </c>
      <c r="Q1720" s="11">
        <v>1309.3800000000001</v>
      </c>
      <c r="R1720" s="2"/>
    </row>
    <row r="1721" spans="1:18" ht="15.75" customHeight="1">
      <c r="A1721" s="2">
        <v>13196</v>
      </c>
      <c r="B1721" s="27" t="s">
        <v>1197</v>
      </c>
      <c r="C1721" s="12" t="s">
        <v>3447</v>
      </c>
      <c r="D1721" s="13" t="s">
        <v>3448</v>
      </c>
      <c r="E1721" s="2">
        <v>98</v>
      </c>
      <c r="F1721" s="2">
        <v>13</v>
      </c>
      <c r="G1721" s="19">
        <v>0.13</v>
      </c>
      <c r="H1721" s="19">
        <v>0.18</v>
      </c>
      <c r="I1721" s="7">
        <v>176</v>
      </c>
      <c r="J1721" s="7">
        <v>27</v>
      </c>
      <c r="K1721" s="16">
        <f>IF(OR(ISBLANK(I1721),ISBLANK(J1721)),"",(J1721/I1721))</f>
        <v>0.15340909090909091</v>
      </c>
      <c r="L1721" s="17" t="str">
        <f>IF(K1721="","",IF(K1721&gt;=H1721,"Yes","No"))</f>
        <v>No</v>
      </c>
      <c r="M1721" s="18" t="str">
        <f>IF(OR(ISBLANK(I1721),ISBLANK(J1721)),"",IF(L1721="No", "TJ status removed",IF(K1721&gt;0.34, K1721 *1.15, K1721+0.05)))</f>
        <v>TJ status removed</v>
      </c>
      <c r="N1721" s="11">
        <v>19.55</v>
      </c>
      <c r="O1721" s="11">
        <v>423.64</v>
      </c>
      <c r="P1721" s="11">
        <v>25.22</v>
      </c>
      <c r="Q1721" s="11">
        <v>1851.22</v>
      </c>
      <c r="R1721" s="2"/>
    </row>
    <row r="1722" spans="1:18" ht="15.75" customHeight="1">
      <c r="A1722" s="2">
        <v>41872</v>
      </c>
      <c r="B1722" s="27" t="s">
        <v>1197</v>
      </c>
      <c r="C1722" s="12" t="s">
        <v>3449</v>
      </c>
      <c r="D1722" s="13" t="s">
        <v>3450</v>
      </c>
      <c r="E1722" s="2">
        <v>24</v>
      </c>
      <c r="F1722" s="2">
        <v>0</v>
      </c>
      <c r="G1722" s="19">
        <v>0</v>
      </c>
      <c r="H1722" s="19">
        <v>0.1</v>
      </c>
      <c r="I1722" s="7">
        <v>23</v>
      </c>
      <c r="J1722" s="7">
        <v>1</v>
      </c>
      <c r="K1722" s="16">
        <f>IF(OR(ISBLANK(I1722),ISBLANK(J1722)),"",(J1722/I1722))</f>
        <v>4.3478260869565216E-2</v>
      </c>
      <c r="L1722" s="17" t="str">
        <f>IF(K1722="","",IF(K1722&gt;=H1722,"Yes","No"))</f>
        <v>No</v>
      </c>
      <c r="M1722" s="18" t="str">
        <f>IF(OR(ISBLANK(I1722),ISBLANK(J1722)),"",IF(L1722="No", "TJ status removed",IF(K1722&gt;0.34, K1722 *1.15, K1722+0.05)))</f>
        <v>TJ status removed</v>
      </c>
      <c r="N1722" s="11">
        <v>6.59</v>
      </c>
      <c r="O1722" s="11">
        <v>225.09</v>
      </c>
      <c r="P1722" s="11">
        <v>0</v>
      </c>
      <c r="Q1722" s="11">
        <v>901</v>
      </c>
      <c r="R1722" s="2"/>
    </row>
    <row r="1723" spans="1:18" ht="15.75" customHeight="1">
      <c r="A1723" s="53">
        <v>12283</v>
      </c>
      <c r="B1723" s="27" t="s">
        <v>1197</v>
      </c>
      <c r="C1723" s="24" t="s">
        <v>3451</v>
      </c>
      <c r="D1723" s="25" t="s">
        <v>3452</v>
      </c>
      <c r="E1723" s="53">
        <v>92</v>
      </c>
      <c r="F1723" s="53">
        <v>29</v>
      </c>
      <c r="G1723" s="164">
        <v>0.32</v>
      </c>
      <c r="H1723" s="164">
        <v>0.37</v>
      </c>
      <c r="I1723" s="54">
        <v>111</v>
      </c>
      <c r="J1723" s="54">
        <v>37</v>
      </c>
      <c r="K1723" s="55">
        <f>IF(OR(ISBLANK(I1723),ISBLANK(J1723)),"",(J1723/I1723))</f>
        <v>0.33333333333333331</v>
      </c>
      <c r="L1723" s="56" t="str">
        <f>IF(K1723="","",IF(K1723&gt;=H1723,"Yes","No"))</f>
        <v>No</v>
      </c>
      <c r="M1723" s="57" t="str">
        <f>IF(OR(ISBLANK(I1723),ISBLANK(J1723)),"",IF(L1723="No", "TJ status removed",IF(K1723&gt;0.34, K1723 *1.15, K1723+0.05)))</f>
        <v>TJ status removed</v>
      </c>
      <c r="N1723" s="11">
        <v>47.89</v>
      </c>
      <c r="O1723" s="11">
        <v>492.84</v>
      </c>
      <c r="P1723" s="11">
        <v>40.950000000000003</v>
      </c>
      <c r="Q1723" s="11">
        <v>1494.59</v>
      </c>
      <c r="R1723" s="2"/>
    </row>
    <row r="1724" spans="1:18" ht="15.75" customHeight="1">
      <c r="A1724" s="2">
        <v>13194</v>
      </c>
      <c r="B1724" s="27" t="s">
        <v>1197</v>
      </c>
      <c r="C1724" s="13" t="s">
        <v>3453</v>
      </c>
      <c r="D1724" s="13" t="s">
        <v>3454</v>
      </c>
      <c r="E1724" s="2">
        <v>133</v>
      </c>
      <c r="F1724" s="2">
        <v>31</v>
      </c>
      <c r="G1724" s="19">
        <v>0.23</v>
      </c>
      <c r="H1724" s="19">
        <v>0.31</v>
      </c>
      <c r="I1724" s="7">
        <v>77</v>
      </c>
      <c r="J1724" s="7">
        <v>13</v>
      </c>
      <c r="K1724" s="16">
        <f>IF(OR(ISBLANK(I1724),ISBLANK(J1724)),"",(J1724/I1724))</f>
        <v>0.16883116883116883</v>
      </c>
      <c r="L1724" s="17" t="str">
        <f>IF(K1724="","",IF(K1724&gt;=H1724,"Yes","No"))</f>
        <v>No</v>
      </c>
      <c r="M1724" s="18" t="str">
        <f>IF(OR(ISBLANK(I1724),ISBLANK(J1724)),"",IF(L1724="No", "TJ status removed",IF(K1724&gt;0.34, K1724 *1.15, K1724+0.05)))</f>
        <v>TJ status removed</v>
      </c>
      <c r="N1724" s="11">
        <v>37.380000000000003</v>
      </c>
      <c r="O1724" s="11">
        <v>441.77</v>
      </c>
      <c r="P1724" s="11">
        <v>36.15</v>
      </c>
      <c r="Q1724" s="11">
        <v>1392.15</v>
      </c>
      <c r="R1724" s="2"/>
    </row>
    <row r="1725" spans="1:18" ht="15" customHeight="1">
      <c r="B1725" s="29" t="s">
        <v>1197</v>
      </c>
      <c r="C1725" s="13" t="s">
        <v>3455</v>
      </c>
      <c r="D1725" s="13" t="s">
        <v>3456</v>
      </c>
      <c r="E1725" s="2">
        <v>40</v>
      </c>
      <c r="F1725" s="2">
        <v>2</v>
      </c>
      <c r="G1725" s="19">
        <v>0.05</v>
      </c>
      <c r="H1725" s="19">
        <v>0.16</v>
      </c>
      <c r="I1725" s="7">
        <v>32</v>
      </c>
      <c r="J1725" s="7">
        <v>4</v>
      </c>
      <c r="K1725" s="16">
        <f>IF(OR(ISBLANK(I1725),ISBLANK(J1725)),"",(J1725/I1725))</f>
        <v>0.125</v>
      </c>
      <c r="L1725" s="17" t="str">
        <f>IF(K1725="","",IF(K1725&gt;=H1725,"Yes","No"))</f>
        <v>No</v>
      </c>
      <c r="M1725" s="18" t="str">
        <f>IF(OR(ISBLANK(I1725),ISBLANK(J1725)),"",IF(L1725="No", "TJ status removed",IF(K1725&gt;0.34, K1725 *1.15, K1725+0.05)))</f>
        <v>TJ status removed</v>
      </c>
      <c r="N1725" s="11">
        <v>24.29</v>
      </c>
      <c r="O1725" s="11">
        <v>514.07000000000005</v>
      </c>
      <c r="P1725" s="11">
        <v>28.5</v>
      </c>
      <c r="Q1725" s="11">
        <v>1143</v>
      </c>
      <c r="R1725" s="33" t="s">
        <v>3457</v>
      </c>
    </row>
    <row r="1726" spans="1:18" ht="15" customHeight="1">
      <c r="B1726" s="29" t="s">
        <v>1197</v>
      </c>
      <c r="C1726" s="13" t="s">
        <v>3458</v>
      </c>
      <c r="D1726" s="13" t="s">
        <v>3459</v>
      </c>
      <c r="E1726" s="2">
        <v>189</v>
      </c>
      <c r="F1726" s="2">
        <v>59</v>
      </c>
      <c r="G1726" s="19">
        <v>0.31</v>
      </c>
      <c r="H1726" s="19">
        <v>0.39</v>
      </c>
      <c r="I1726" s="7">
        <v>183</v>
      </c>
      <c r="J1726" s="7">
        <v>57</v>
      </c>
      <c r="K1726" s="16">
        <f>IF(OR(ISBLANK(I1726),ISBLANK(J1726)),"",(J1726/I1726))</f>
        <v>0.31147540983606559</v>
      </c>
      <c r="L1726" s="17" t="str">
        <f>IF(K1726="","",IF(K1726&gt;=H1726,"Yes","No"))</f>
        <v>No</v>
      </c>
      <c r="M1726" s="18" t="str">
        <f>IF(OR(ISBLANK(I1726),ISBLANK(J1726)),"",IF(L1726="No", "TJ status removed",IF(K1726&gt;0.34, K1726 *1.15, K1726+0.05)))</f>
        <v>TJ status removed</v>
      </c>
      <c r="N1726" s="11">
        <v>29.07</v>
      </c>
      <c r="O1726" s="11">
        <v>570.04999999999995</v>
      </c>
      <c r="P1726" s="11">
        <v>27.21</v>
      </c>
      <c r="Q1726" s="11">
        <v>1742.67</v>
      </c>
      <c r="R1726" s="33" t="s">
        <v>3460</v>
      </c>
    </row>
    <row r="1727" spans="1:18" ht="15" customHeight="1">
      <c r="B1727" s="29" t="s">
        <v>1197</v>
      </c>
      <c r="C1727" s="13" t="s">
        <v>3461</v>
      </c>
      <c r="D1727" s="13" t="s">
        <v>3462</v>
      </c>
      <c r="E1727" s="2">
        <v>127</v>
      </c>
      <c r="F1727" s="2">
        <v>34</v>
      </c>
      <c r="G1727" s="19">
        <v>0.27</v>
      </c>
      <c r="H1727" s="19">
        <v>0.32</v>
      </c>
      <c r="I1727" s="7">
        <v>138</v>
      </c>
      <c r="J1727" s="7">
        <v>31</v>
      </c>
      <c r="K1727" s="16">
        <f>IF(OR(ISBLANK(I1727),ISBLANK(J1727)),"",(J1727/I1727))</f>
        <v>0.22463768115942029</v>
      </c>
      <c r="L1727" s="17" t="str">
        <f>IF(K1727="","",IF(K1727&gt;=H1727,"Yes","No"))</f>
        <v>No</v>
      </c>
      <c r="M1727" s="18" t="str">
        <f>IF(OR(ISBLANK(I1727),ISBLANK(J1727)),"",IF(L1727="No", "TJ status removed",IF(K1727&gt;0.34, K1727 *1.15, K1727+0.05)))</f>
        <v>TJ status removed</v>
      </c>
      <c r="N1727" s="11">
        <v>60.8</v>
      </c>
      <c r="O1727" s="11">
        <v>695.06</v>
      </c>
      <c r="P1727" s="11">
        <v>34.26</v>
      </c>
      <c r="Q1727" s="11">
        <v>2071.65</v>
      </c>
      <c r="R1727" s="33" t="s">
        <v>3463</v>
      </c>
    </row>
    <row r="1728" spans="1:18" ht="15" customHeight="1">
      <c r="B1728" s="29" t="s">
        <v>1197</v>
      </c>
      <c r="C1728" s="13" t="s">
        <v>3464</v>
      </c>
      <c r="D1728" s="13" t="s">
        <v>3465</v>
      </c>
      <c r="E1728" s="2">
        <v>294</v>
      </c>
      <c r="F1728" s="2">
        <v>80</v>
      </c>
      <c r="G1728" s="19">
        <v>0.27</v>
      </c>
      <c r="H1728" s="19">
        <v>0.37</v>
      </c>
      <c r="I1728" s="7">
        <v>289</v>
      </c>
      <c r="J1728" s="7">
        <v>98</v>
      </c>
      <c r="K1728" s="16">
        <f>IF(OR(ISBLANK(I1728),ISBLANK(J1728)),"",(J1728/I1728))</f>
        <v>0.33910034602076122</v>
      </c>
      <c r="L1728" s="17" t="str">
        <f>IF(K1728="","",IF(K1728&gt;=H1728,"Yes","No"))</f>
        <v>No</v>
      </c>
      <c r="M1728" s="18" t="str">
        <f>IF(OR(ISBLANK(I1728),ISBLANK(J1728)),"",IF(L1728="No", "TJ status removed",IF(K1728&gt;0.34, K1728 *1.15, K1728+0.05)))</f>
        <v>TJ status removed</v>
      </c>
      <c r="N1728" s="11">
        <v>13.97</v>
      </c>
      <c r="O1728" s="11">
        <v>294.85000000000002</v>
      </c>
      <c r="P1728" s="11">
        <v>19.559999999999999</v>
      </c>
      <c r="Q1728" s="11">
        <v>1163.71</v>
      </c>
      <c r="R1728" s="33" t="s">
        <v>3466</v>
      </c>
    </row>
    <row r="1729" spans="2:18" ht="15" customHeight="1">
      <c r="B1729" s="29" t="s">
        <v>1197</v>
      </c>
      <c r="C1729" s="13" t="s">
        <v>3467</v>
      </c>
      <c r="D1729" s="13" t="s">
        <v>3468</v>
      </c>
      <c r="E1729" s="2">
        <v>21</v>
      </c>
      <c r="F1729" s="2">
        <v>5</v>
      </c>
      <c r="G1729" s="19">
        <v>0.24</v>
      </c>
      <c r="H1729" s="19">
        <v>0.47</v>
      </c>
      <c r="I1729" s="7">
        <v>21</v>
      </c>
      <c r="J1729" s="7">
        <v>4</v>
      </c>
      <c r="K1729" s="16">
        <f>IF(OR(ISBLANK(I1729),ISBLANK(J1729)),"",(J1729/I1729))</f>
        <v>0.19047619047619047</v>
      </c>
      <c r="L1729" s="17" t="str">
        <f>IF(K1729="","",IF(K1729&gt;=H1729,"Yes","No"))</f>
        <v>No</v>
      </c>
      <c r="M1729" s="18" t="str">
        <f>IF(OR(ISBLANK(I1729),ISBLANK(J1729)),"",IF(L1729="No", "TJ status removed",IF(K1729&gt;0.34, K1729 *1.15, K1729+0.05)))</f>
        <v>TJ status removed</v>
      </c>
      <c r="N1729" s="11">
        <v>8.24</v>
      </c>
      <c r="O1729" s="11">
        <v>939.94</v>
      </c>
      <c r="P1729" s="11">
        <v>0</v>
      </c>
      <c r="Q1729" s="11">
        <v>2434.75</v>
      </c>
      <c r="R1729" s="33" t="s">
        <v>3469</v>
      </c>
    </row>
    <row r="1730" spans="2:18" ht="15" customHeight="1">
      <c r="B1730" s="29" t="s">
        <v>1197</v>
      </c>
      <c r="C1730" s="13" t="s">
        <v>3470</v>
      </c>
      <c r="D1730" s="13" t="s">
        <v>3471</v>
      </c>
      <c r="E1730" s="14">
        <v>31</v>
      </c>
      <c r="F1730" s="13">
        <v>18</v>
      </c>
      <c r="G1730" s="15">
        <v>0.57999999999999996</v>
      </c>
      <c r="H1730" s="15">
        <v>0.67</v>
      </c>
      <c r="I1730" s="7">
        <v>44</v>
      </c>
      <c r="J1730" s="7">
        <v>19</v>
      </c>
      <c r="K1730" s="16">
        <f>IF(OR(ISBLANK(I1730),ISBLANK(J1730)),"",(J1730/I1730))</f>
        <v>0.43181818181818182</v>
      </c>
      <c r="L1730" s="17" t="str">
        <f>IF(K1730="","",IF(K1730&gt;=H1730,"Yes","No"))</f>
        <v>No</v>
      </c>
      <c r="M1730" s="18" t="str">
        <f>IF(OR(ISBLANK(I1730),ISBLANK(J1730)),"",IF(L1730="No", "TJ status removed",IF(K1730&gt;0.34, K1730 *1.15, K1730+0.05)))</f>
        <v>TJ status removed</v>
      </c>
      <c r="N1730" s="11">
        <v>15.52</v>
      </c>
      <c r="O1730" s="11">
        <v>327.24</v>
      </c>
      <c r="P1730" s="11">
        <v>32.159999999999997</v>
      </c>
      <c r="Q1730" s="11">
        <v>1848.95</v>
      </c>
      <c r="R1730" s="33" t="s">
        <v>3472</v>
      </c>
    </row>
    <row r="1731" spans="2:18" ht="15" customHeight="1">
      <c r="B1731" s="29" t="s">
        <v>1197</v>
      </c>
      <c r="C1731" s="13" t="s">
        <v>3473</v>
      </c>
      <c r="D1731" s="13" t="s">
        <v>3474</v>
      </c>
      <c r="E1731" s="2">
        <v>23</v>
      </c>
      <c r="F1731" s="2">
        <v>0</v>
      </c>
      <c r="G1731" s="19">
        <v>0</v>
      </c>
      <c r="H1731" s="19">
        <v>0.19</v>
      </c>
      <c r="I1731" s="7">
        <v>22</v>
      </c>
      <c r="J1731" s="7">
        <v>3</v>
      </c>
      <c r="K1731" s="16">
        <f>IF(OR(ISBLANK(I1731),ISBLANK(J1731)),"",(J1731/I1731))</f>
        <v>0.13636363636363635</v>
      </c>
      <c r="L1731" s="17" t="str">
        <f>IF(K1731="","",IF(K1731&gt;=H1731,"Yes","No"))</f>
        <v>No</v>
      </c>
      <c r="M1731" s="18" t="str">
        <f>IF(OR(ISBLANK(I1731),ISBLANK(J1731)),"",IF(L1731="No", "TJ status removed",IF(K1731&gt;0.34, K1731 *1.15, K1731+0.05)))</f>
        <v>TJ status removed</v>
      </c>
      <c r="N1731" s="11">
        <v>0</v>
      </c>
      <c r="O1731" s="11">
        <v>153.11000000000001</v>
      </c>
      <c r="P1731" s="11">
        <v>0</v>
      </c>
      <c r="Q1731" s="11">
        <v>1308</v>
      </c>
      <c r="R1731" s="33" t="s">
        <v>3475</v>
      </c>
    </row>
    <row r="1732" spans="2:18" ht="15" customHeight="1">
      <c r="B1732" s="29" t="s">
        <v>1197</v>
      </c>
      <c r="C1732" s="13" t="s">
        <v>3476</v>
      </c>
      <c r="D1732" s="13" t="s">
        <v>3477</v>
      </c>
      <c r="E1732" s="2">
        <v>26</v>
      </c>
      <c r="F1732" s="2">
        <v>6</v>
      </c>
      <c r="G1732" s="19">
        <v>0.23</v>
      </c>
      <c r="H1732" s="19">
        <v>0.31</v>
      </c>
      <c r="I1732" s="7">
        <v>35</v>
      </c>
      <c r="J1732" s="7">
        <v>10</v>
      </c>
      <c r="K1732" s="16">
        <f>IF(OR(ISBLANK(I1732),ISBLANK(J1732)),"",(J1732/I1732))</f>
        <v>0.2857142857142857</v>
      </c>
      <c r="L1732" s="17" t="str">
        <f>IF(K1732="","",IF(K1732&gt;=H1732,"Yes","No"))</f>
        <v>No</v>
      </c>
      <c r="M1732" s="18" t="str">
        <f>IF(OR(ISBLANK(I1732),ISBLANK(J1732)),"",IF(L1732="No", "TJ status removed",IF(K1732&gt;0.34, K1732 *1.15, K1732+0.05)))</f>
        <v>TJ status removed</v>
      </c>
      <c r="N1732" s="11">
        <v>0</v>
      </c>
      <c r="O1732" s="11">
        <v>180.44</v>
      </c>
      <c r="P1732" s="11">
        <v>0</v>
      </c>
      <c r="Q1732" s="11">
        <v>1029.5999999999999</v>
      </c>
      <c r="R1732" s="33" t="s">
        <v>3478</v>
      </c>
    </row>
    <row r="1733" spans="2:18" ht="15" customHeight="1">
      <c r="B1733" s="29" t="s">
        <v>1197</v>
      </c>
      <c r="C1733" s="13" t="s">
        <v>3479</v>
      </c>
      <c r="D1733" s="13" t="s">
        <v>3480</v>
      </c>
      <c r="E1733" s="2">
        <v>222</v>
      </c>
      <c r="F1733" s="2">
        <v>26</v>
      </c>
      <c r="G1733" s="19">
        <v>0.12</v>
      </c>
      <c r="H1733" s="19">
        <v>0.17</v>
      </c>
      <c r="I1733" s="7">
        <v>167</v>
      </c>
      <c r="J1733" s="7">
        <v>16</v>
      </c>
      <c r="K1733" s="16">
        <f>IF(OR(ISBLANK(I1733),ISBLANK(J1733)),"",(J1733/I1733))</f>
        <v>9.580838323353294E-2</v>
      </c>
      <c r="L1733" s="17" t="str">
        <f>IF(K1733="","",IF(K1733&gt;=H1733,"Yes","No"))</f>
        <v>No</v>
      </c>
      <c r="M1733" s="18" t="str">
        <f>IF(OR(ISBLANK(I1733),ISBLANK(J1733)),"",IF(L1733="No", "TJ status removed",IF(K1733&gt;0.34, K1733 *1.15, K1733+0.05)))</f>
        <v>TJ status removed</v>
      </c>
      <c r="N1733" s="11">
        <v>21.65</v>
      </c>
      <c r="O1733" s="11">
        <v>314.11</v>
      </c>
      <c r="P1733" s="11">
        <v>21.88</v>
      </c>
      <c r="Q1733" s="11">
        <v>1507.19</v>
      </c>
      <c r="R1733" s="33" t="s">
        <v>3478</v>
      </c>
    </row>
    <row r="1734" spans="2:18" ht="15" customHeight="1">
      <c r="B1734" s="29" t="s">
        <v>1197</v>
      </c>
      <c r="C1734" s="13" t="s">
        <v>3481</v>
      </c>
      <c r="D1734" s="13" t="s">
        <v>3482</v>
      </c>
      <c r="E1734" s="2">
        <v>26</v>
      </c>
      <c r="F1734" s="2">
        <v>1</v>
      </c>
      <c r="G1734" s="19">
        <v>0.04</v>
      </c>
      <c r="H1734" s="19">
        <v>0.1</v>
      </c>
      <c r="I1734" s="7">
        <v>26</v>
      </c>
      <c r="J1734" s="7">
        <v>0</v>
      </c>
      <c r="K1734" s="16">
        <f>IF(OR(ISBLANK(I1734),ISBLANK(J1734)),"",(J1734/I1734))</f>
        <v>0</v>
      </c>
      <c r="L1734" s="17" t="str">
        <f>IF(K1734="","",IF(K1734&gt;=H1734,"Yes","No"))</f>
        <v>No</v>
      </c>
      <c r="M1734" s="18" t="str">
        <f>IF(OR(ISBLANK(I1734),ISBLANK(J1734)),"",IF(L1734="No", "TJ status removed",IF(K1734&gt;0.34, K1734 *1.15, K1734+0.05)))</f>
        <v>TJ status removed</v>
      </c>
      <c r="N1734" s="11">
        <v>10.96</v>
      </c>
      <c r="O1734" s="11">
        <v>376.65</v>
      </c>
      <c r="P1734" s="11">
        <v>0</v>
      </c>
      <c r="Q1734" s="11">
        <v>0</v>
      </c>
      <c r="R1734" s="33" t="s">
        <v>3483</v>
      </c>
    </row>
    <row r="1735" spans="2:18" ht="15" customHeight="1">
      <c r="B1735" s="29" t="s">
        <v>1197</v>
      </c>
      <c r="C1735" s="13" t="s">
        <v>3484</v>
      </c>
      <c r="D1735" s="13" t="s">
        <v>3485</v>
      </c>
      <c r="E1735" s="2">
        <v>28</v>
      </c>
      <c r="F1735" s="2">
        <v>10</v>
      </c>
      <c r="G1735" s="19">
        <v>0.36</v>
      </c>
      <c r="H1735" s="19">
        <v>0.57999999999999996</v>
      </c>
      <c r="I1735" s="7">
        <v>22</v>
      </c>
      <c r="J1735" s="7">
        <v>15</v>
      </c>
      <c r="K1735" s="16">
        <f>IF(OR(ISBLANK(I1735),ISBLANK(J1735)),"",(J1735/I1735))</f>
        <v>0.68181818181818177</v>
      </c>
      <c r="L1735" s="17" t="str">
        <f>IF(K1735="","",IF(K1735&gt;=H1735,"Yes","No"))</f>
        <v>Yes</v>
      </c>
      <c r="M1735" s="18">
        <f>IF(OR(ISBLANK(I1735),ISBLANK(J1735)),"",IF(L1735="No", "TJ status removed",IF(K1735&gt;0.34, K1735 *1.15, K1735+0.05)))</f>
        <v>0.78409090909090895</v>
      </c>
      <c r="N1735" s="11">
        <v>9</v>
      </c>
      <c r="O1735" s="11">
        <v>913</v>
      </c>
      <c r="P1735" s="11">
        <v>13.87</v>
      </c>
      <c r="Q1735" s="11">
        <v>1479.6</v>
      </c>
      <c r="R1735" s="33" t="s">
        <v>3486</v>
      </c>
    </row>
    <row r="1736" spans="2:18" ht="15" customHeight="1">
      <c r="B1736" s="29" t="s">
        <v>1197</v>
      </c>
      <c r="C1736" s="13" t="s">
        <v>3487</v>
      </c>
      <c r="D1736" s="13" t="s">
        <v>3488</v>
      </c>
      <c r="E1736" s="2">
        <v>20</v>
      </c>
      <c r="F1736" s="2">
        <v>7</v>
      </c>
      <c r="G1736" s="19">
        <v>0.35</v>
      </c>
      <c r="H1736" s="19">
        <v>0.47</v>
      </c>
      <c r="I1736" s="7">
        <v>37</v>
      </c>
      <c r="J1736" s="7">
        <v>11</v>
      </c>
      <c r="K1736" s="16">
        <f>IF(OR(ISBLANK(I1736),ISBLANK(J1736)),"",(J1736/I1736))</f>
        <v>0.29729729729729731</v>
      </c>
      <c r="L1736" s="17" t="str">
        <f>IF(K1736="","",IF(K1736&gt;=H1736,"Yes","No"))</f>
        <v>No</v>
      </c>
      <c r="M1736" s="18" t="str">
        <f>IF(OR(ISBLANK(I1736),ISBLANK(J1736)),"",IF(L1736="No", "TJ status removed",IF(K1736&gt;0.34, K1736 *1.15, K1736+0.05)))</f>
        <v>TJ status removed</v>
      </c>
      <c r="N1736" s="11">
        <v>4.2699999999999996</v>
      </c>
      <c r="O1736" s="11">
        <v>242.08</v>
      </c>
      <c r="P1736" s="11">
        <v>5.73</v>
      </c>
      <c r="Q1736" s="11">
        <v>2471.73</v>
      </c>
      <c r="R1736" s="33" t="s">
        <v>3489</v>
      </c>
    </row>
    <row r="1737" spans="2:18" ht="15" customHeight="1">
      <c r="B1737" s="29" t="s">
        <v>1197</v>
      </c>
      <c r="C1737" s="13" t="s">
        <v>3490</v>
      </c>
      <c r="D1737" s="13" t="s">
        <v>3491</v>
      </c>
      <c r="E1737" s="2">
        <v>46</v>
      </c>
      <c r="F1737" s="2">
        <v>12</v>
      </c>
      <c r="G1737" s="19">
        <v>0.26</v>
      </c>
      <c r="H1737" s="19">
        <v>0.32</v>
      </c>
      <c r="I1737" s="7">
        <v>35</v>
      </c>
      <c r="J1737" s="7">
        <v>16</v>
      </c>
      <c r="K1737" s="16">
        <f>IF(OR(ISBLANK(I1737),ISBLANK(J1737)),"",(J1737/I1737))</f>
        <v>0.45714285714285713</v>
      </c>
      <c r="L1737" s="17" t="str">
        <f>IF(K1737="","",IF(K1737&gt;=H1737,"Yes","No"))</f>
        <v>Yes</v>
      </c>
      <c r="M1737" s="18">
        <f>IF(OR(ISBLANK(I1737),ISBLANK(J1737)),"",IF(L1737="No", "TJ status removed",IF(K1737&gt;0.34, K1737 *1.15, K1737+0.05)))</f>
        <v>0.52571428571428569</v>
      </c>
      <c r="N1737" s="11">
        <v>8.68</v>
      </c>
      <c r="O1737" s="11">
        <v>904.79</v>
      </c>
      <c r="P1737" s="11">
        <v>35.44</v>
      </c>
      <c r="Q1737" s="11">
        <v>1746.94</v>
      </c>
      <c r="R1737" s="33" t="s">
        <v>3492</v>
      </c>
    </row>
    <row r="1738" spans="2:18" ht="15" customHeight="1">
      <c r="B1738" s="29" t="s">
        <v>1197</v>
      </c>
      <c r="C1738" s="13" t="s">
        <v>3493</v>
      </c>
      <c r="D1738" s="13" t="s">
        <v>3494</v>
      </c>
      <c r="E1738" s="2">
        <v>149</v>
      </c>
      <c r="F1738" s="2">
        <v>56</v>
      </c>
      <c r="G1738" s="19">
        <v>0.38</v>
      </c>
      <c r="H1738" s="19">
        <v>0.44</v>
      </c>
      <c r="I1738" s="7">
        <v>130</v>
      </c>
      <c r="J1738" s="7">
        <v>48</v>
      </c>
      <c r="K1738" s="16">
        <f>IF(OR(ISBLANK(I1738),ISBLANK(J1738)),"",(J1738/I1738))</f>
        <v>0.36923076923076925</v>
      </c>
      <c r="L1738" s="17" t="str">
        <f>IF(K1738="","",IF(K1738&gt;=H1738,"Yes","No"))</f>
        <v>No</v>
      </c>
      <c r="M1738" s="18" t="str">
        <f>IF(OR(ISBLANK(I1738),ISBLANK(J1738)),"",IF(L1738="No", "TJ status removed",IF(K1738&gt;0.34, K1738 *1.15, K1738+0.05)))</f>
        <v>TJ status removed</v>
      </c>
      <c r="N1738" s="11">
        <v>10.11</v>
      </c>
      <c r="O1738" s="11">
        <v>151.91</v>
      </c>
      <c r="P1738" s="11">
        <v>14.52</v>
      </c>
      <c r="Q1738" s="11">
        <v>824.25</v>
      </c>
      <c r="R1738" s="33" t="s">
        <v>3495</v>
      </c>
    </row>
    <row r="1739" spans="2:18" ht="15" customHeight="1">
      <c r="B1739" s="29" t="s">
        <v>1197</v>
      </c>
      <c r="C1739" s="13" t="s">
        <v>3496</v>
      </c>
      <c r="D1739" s="13" t="s">
        <v>3497</v>
      </c>
      <c r="E1739" s="2">
        <v>30</v>
      </c>
      <c r="F1739" s="2">
        <v>5</v>
      </c>
      <c r="G1739" s="19">
        <v>0.17</v>
      </c>
      <c r="H1739" s="19">
        <v>0.26</v>
      </c>
      <c r="I1739" s="7">
        <v>31</v>
      </c>
      <c r="J1739" s="7">
        <v>4</v>
      </c>
      <c r="K1739" s="16">
        <f>IF(OR(ISBLANK(I1739),ISBLANK(J1739)),"",(J1739/I1739))</f>
        <v>0.12903225806451613</v>
      </c>
      <c r="L1739" s="17" t="str">
        <f>IF(K1739="","",IF(K1739&gt;=H1739,"Yes","No"))</f>
        <v>No</v>
      </c>
      <c r="M1739" s="18" t="str">
        <f>IF(OR(ISBLANK(I1739),ISBLANK(J1739)),"",IF(L1739="No", "TJ status removed",IF(K1739&gt;0.34, K1739 *1.15, K1739+0.05)))</f>
        <v>TJ status removed</v>
      </c>
      <c r="N1739" s="11">
        <v>31.63</v>
      </c>
      <c r="O1739" s="11">
        <v>229.07</v>
      </c>
      <c r="P1739" s="11">
        <v>0</v>
      </c>
      <c r="Q1739" s="11">
        <v>1141.75</v>
      </c>
      <c r="R1739" s="33" t="s">
        <v>3495</v>
      </c>
    </row>
    <row r="1740" spans="2:18" ht="15" customHeight="1">
      <c r="B1740" s="29" t="s">
        <v>1197</v>
      </c>
      <c r="C1740" s="13" t="s">
        <v>3498</v>
      </c>
      <c r="D1740" s="13" t="s">
        <v>3499</v>
      </c>
      <c r="E1740" s="2">
        <v>255</v>
      </c>
      <c r="F1740" s="2">
        <v>132</v>
      </c>
      <c r="G1740" s="19">
        <v>0.52</v>
      </c>
      <c r="H1740" s="19">
        <v>0.6</v>
      </c>
      <c r="I1740" s="7">
        <v>246</v>
      </c>
      <c r="J1740" s="7">
        <v>118</v>
      </c>
      <c r="K1740" s="16">
        <f>IF(OR(ISBLANK(I1740),ISBLANK(J1740)),"",(J1740/I1740))</f>
        <v>0.47967479674796748</v>
      </c>
      <c r="L1740" s="17" t="str">
        <f>IF(K1740="","",IF(K1740&gt;=H1740,"Yes","No"))</f>
        <v>No</v>
      </c>
      <c r="M1740" s="18" t="str">
        <f>IF(OR(ISBLANK(I1740),ISBLANK(J1740)),"",IF(L1740="No", "TJ status removed",IF(K1740&gt;0.34, K1740 *1.15, K1740+0.05)))</f>
        <v>TJ status removed</v>
      </c>
      <c r="N1740" s="11">
        <v>44.4</v>
      </c>
      <c r="O1740" s="11">
        <v>803.17</v>
      </c>
      <c r="P1740" s="11">
        <v>57.36</v>
      </c>
      <c r="Q1740" s="11">
        <v>2483.5100000000002</v>
      </c>
      <c r="R1740" s="33" t="s">
        <v>3495</v>
      </c>
    </row>
    <row r="1741" spans="2:18" ht="15" customHeight="1">
      <c r="B1741" s="29" t="s">
        <v>1197</v>
      </c>
      <c r="C1741" s="13" t="s">
        <v>3500</v>
      </c>
      <c r="D1741" s="13" t="s">
        <v>3501</v>
      </c>
      <c r="E1741" s="2" t="s">
        <v>3396</v>
      </c>
      <c r="F1741" s="2"/>
      <c r="G1741" s="23">
        <v>0.04</v>
      </c>
      <c r="H1741" s="23">
        <v>0.09</v>
      </c>
      <c r="I1741" s="7">
        <v>31</v>
      </c>
      <c r="J1741" s="7">
        <v>2</v>
      </c>
      <c r="K1741" s="16">
        <f>IF(OR(ISBLANK(I1741),ISBLANK(J1741)),"",(J1741/I1741))</f>
        <v>6.4516129032258063E-2</v>
      </c>
      <c r="L1741" s="17" t="str">
        <f>IF(K1741="","",IF(K1741&gt;=H1741,"Yes","No"))</f>
        <v>No</v>
      </c>
      <c r="M1741" s="18" t="str">
        <f>IF(OR(ISBLANK(I1741),ISBLANK(J1741)),"",IF(L1741="No", "TJ status removed",IF(K1741&gt;0.34, K1741 *1.15, K1741+0.05)))</f>
        <v>TJ status removed</v>
      </c>
      <c r="N1741" s="11">
        <v>0</v>
      </c>
      <c r="O1741" s="11">
        <v>74.66</v>
      </c>
      <c r="P1741" s="11">
        <v>0</v>
      </c>
      <c r="Q1741" s="11">
        <v>1116</v>
      </c>
      <c r="R1741" s="33" t="s">
        <v>3495</v>
      </c>
    </row>
    <row r="1742" spans="2:18" ht="15" customHeight="1">
      <c r="B1742" s="29" t="s">
        <v>1197</v>
      </c>
      <c r="C1742" s="13" t="s">
        <v>3502</v>
      </c>
      <c r="D1742" s="13" t="s">
        <v>3503</v>
      </c>
      <c r="E1742" s="2">
        <v>29</v>
      </c>
      <c r="F1742" s="2">
        <v>7</v>
      </c>
      <c r="G1742" s="19">
        <v>0.24</v>
      </c>
      <c r="H1742" s="19">
        <v>0.28999999999999998</v>
      </c>
      <c r="I1742" s="7">
        <v>41</v>
      </c>
      <c r="J1742" s="7">
        <v>3</v>
      </c>
      <c r="K1742" s="16">
        <f>IF(OR(ISBLANK(I1742),ISBLANK(J1742)),"",(J1742/I1742))</f>
        <v>7.3170731707317069E-2</v>
      </c>
      <c r="L1742" s="17" t="str">
        <f>IF(K1742="","",IF(K1742&gt;=H1742,"Yes","No"))</f>
        <v>No</v>
      </c>
      <c r="M1742" s="18" t="str">
        <f>IF(OR(ISBLANK(I1742),ISBLANK(J1742)),"",IF(L1742="No", "TJ status removed",IF(K1742&gt;0.34, K1742 *1.15, K1742+0.05)))</f>
        <v>TJ status removed</v>
      </c>
      <c r="N1742" s="11">
        <v>5.58</v>
      </c>
      <c r="O1742" s="11">
        <v>272.47000000000003</v>
      </c>
      <c r="P1742" s="11">
        <v>44</v>
      </c>
      <c r="Q1742" s="11">
        <v>1346</v>
      </c>
      <c r="R1742" s="33" t="s">
        <v>3504</v>
      </c>
    </row>
    <row r="1743" spans="2:18" ht="15" customHeight="1">
      <c r="B1743" s="29" t="s">
        <v>1197</v>
      </c>
      <c r="C1743" s="13" t="s">
        <v>3505</v>
      </c>
      <c r="D1743" s="13" t="s">
        <v>3506</v>
      </c>
      <c r="E1743" s="2">
        <v>30</v>
      </c>
      <c r="F1743" s="2">
        <v>1</v>
      </c>
      <c r="G1743" s="19">
        <v>0.03</v>
      </c>
      <c r="H1743" s="19">
        <v>0.13</v>
      </c>
      <c r="I1743" s="7">
        <v>14</v>
      </c>
      <c r="J1743" s="7">
        <v>2</v>
      </c>
      <c r="K1743" s="16">
        <f>IF(OR(ISBLANK(I1743),ISBLANK(J1743)),"",(J1743/I1743))</f>
        <v>0.14285714285714285</v>
      </c>
      <c r="L1743" s="17" t="str">
        <f>IF(K1743="","",IF(K1743&gt;=H1743,"Yes","No"))</f>
        <v>Yes</v>
      </c>
      <c r="M1743" s="18">
        <f>IF(OR(ISBLANK(I1743),ISBLANK(J1743)),"",IF(L1743="No", "TJ status removed",IF(K1743&gt;0.34, K1743 *1.15, K1743+0.05)))</f>
        <v>0.19285714285714284</v>
      </c>
      <c r="N1743" s="11">
        <v>6.83</v>
      </c>
      <c r="O1743" s="11">
        <v>366.75</v>
      </c>
      <c r="P1743" s="11">
        <v>10.5</v>
      </c>
      <c r="Q1743" s="11">
        <v>1676</v>
      </c>
      <c r="R1743" s="33" t="s">
        <v>3507</v>
      </c>
    </row>
    <row r="1744" spans="2:18" ht="15" customHeight="1">
      <c r="B1744" s="29" t="s">
        <v>1197</v>
      </c>
      <c r="C1744" s="13" t="s">
        <v>3508</v>
      </c>
      <c r="D1744" s="13" t="s">
        <v>3509</v>
      </c>
      <c r="E1744" s="2">
        <v>28</v>
      </c>
      <c r="F1744" s="2">
        <v>10</v>
      </c>
      <c r="G1744" s="19">
        <v>0.36</v>
      </c>
      <c r="H1744" s="19">
        <v>0.48</v>
      </c>
      <c r="I1744" s="7">
        <v>29</v>
      </c>
      <c r="J1744" s="7">
        <v>12</v>
      </c>
      <c r="K1744" s="16">
        <f>IF(OR(ISBLANK(I1744),ISBLANK(J1744)),"",(J1744/I1744))</f>
        <v>0.41379310344827586</v>
      </c>
      <c r="L1744" s="17" t="str">
        <f>IF(K1744="","",IF(K1744&gt;=H1744,"Yes","No"))</f>
        <v>No</v>
      </c>
      <c r="M1744" s="18" t="str">
        <f>IF(OR(ISBLANK(I1744),ISBLANK(J1744)),"",IF(L1744="No", "TJ status removed",IF(K1744&gt;0.34, K1744 *1.15, K1744+0.05)))</f>
        <v>TJ status removed</v>
      </c>
      <c r="N1744" s="11">
        <v>0</v>
      </c>
      <c r="O1744" s="11">
        <v>328.88</v>
      </c>
      <c r="P1744" s="11">
        <v>15.08</v>
      </c>
      <c r="Q1744" s="11">
        <v>1944.33</v>
      </c>
      <c r="R1744" s="33" t="s">
        <v>3510</v>
      </c>
    </row>
    <row r="1745" spans="2:18" ht="15" customHeight="1">
      <c r="B1745" s="29" t="s">
        <v>1197</v>
      </c>
      <c r="C1745" s="13" t="s">
        <v>3511</v>
      </c>
      <c r="D1745" s="13" t="s">
        <v>3512</v>
      </c>
      <c r="E1745" s="2">
        <v>37</v>
      </c>
      <c r="F1745" s="2">
        <v>6</v>
      </c>
      <c r="G1745" s="19">
        <v>0.16</v>
      </c>
      <c r="H1745" s="19">
        <v>0.21</v>
      </c>
      <c r="I1745" s="7">
        <v>36</v>
      </c>
      <c r="J1745" s="7">
        <v>3</v>
      </c>
      <c r="K1745" s="16">
        <f>IF(OR(ISBLANK(I1745),ISBLANK(J1745)),"",(J1745/I1745))</f>
        <v>8.3333333333333329E-2</v>
      </c>
      <c r="L1745" s="17" t="str">
        <f>IF(K1745="","",IF(K1745&gt;=H1745,"Yes","No"))</f>
        <v>No</v>
      </c>
      <c r="M1745" s="18" t="str">
        <f>IF(OR(ISBLANK(I1745),ISBLANK(J1745)),"",IF(L1745="No", "TJ status removed",IF(K1745&gt;0.34, K1745 *1.15, K1745+0.05)))</f>
        <v>TJ status removed</v>
      </c>
      <c r="N1745" s="11">
        <v>1.45</v>
      </c>
      <c r="O1745" s="11">
        <v>55.33</v>
      </c>
      <c r="P1745" s="11">
        <v>0</v>
      </c>
      <c r="Q1745" s="11">
        <v>135.66999999999999</v>
      </c>
      <c r="R1745" s="33" t="s">
        <v>3513</v>
      </c>
    </row>
    <row r="1746" spans="2:18" ht="15" customHeight="1">
      <c r="B1746" s="29" t="s">
        <v>1197</v>
      </c>
      <c r="C1746" s="13" t="s">
        <v>3514</v>
      </c>
      <c r="D1746" s="13" t="s">
        <v>3515</v>
      </c>
      <c r="E1746" s="2">
        <v>19</v>
      </c>
      <c r="F1746" s="2">
        <v>6</v>
      </c>
      <c r="G1746" s="19">
        <v>0.32</v>
      </c>
      <c r="H1746" s="19">
        <v>0.55000000000000004</v>
      </c>
      <c r="I1746" s="7">
        <v>24</v>
      </c>
      <c r="J1746" s="7">
        <v>9</v>
      </c>
      <c r="K1746" s="16">
        <f>IF(OR(ISBLANK(I1746),ISBLANK(J1746)),"",(J1746/I1746))</f>
        <v>0.375</v>
      </c>
      <c r="L1746" s="17" t="str">
        <f>IF(K1746="","",IF(K1746&gt;=H1746,"Yes","No"))</f>
        <v>No</v>
      </c>
      <c r="M1746" s="18" t="str">
        <f>IF(OR(ISBLANK(I1746),ISBLANK(J1746)),"",IF(L1746="No", "TJ status removed",IF(K1746&gt;0.34, K1746 *1.15, K1746+0.05)))</f>
        <v>TJ status removed</v>
      </c>
      <c r="N1746" s="11">
        <v>9.07</v>
      </c>
      <c r="O1746" s="11">
        <v>643.47</v>
      </c>
      <c r="P1746" s="11">
        <v>0</v>
      </c>
      <c r="Q1746" s="11">
        <v>1599.44</v>
      </c>
      <c r="R1746" s="33" t="s">
        <v>3516</v>
      </c>
    </row>
    <row r="1747" spans="2:18" ht="15" customHeight="1">
      <c r="B1747" s="29" t="s">
        <v>1197</v>
      </c>
      <c r="C1747" s="13" t="s">
        <v>3517</v>
      </c>
      <c r="D1747" s="13" t="s">
        <v>3518</v>
      </c>
      <c r="E1747" s="2">
        <v>24</v>
      </c>
      <c r="F1747" s="2">
        <v>4</v>
      </c>
      <c r="G1747" s="19">
        <v>0.17</v>
      </c>
      <c r="H1747" s="19">
        <v>0.44</v>
      </c>
      <c r="I1747" s="7">
        <v>26</v>
      </c>
      <c r="J1747" s="7">
        <v>6</v>
      </c>
      <c r="K1747" s="16">
        <f>IF(OR(ISBLANK(I1747),ISBLANK(J1747)),"",(J1747/I1747))</f>
        <v>0.23076923076923078</v>
      </c>
      <c r="L1747" s="17" t="str">
        <f>IF(K1747="","",IF(K1747&gt;=H1747,"Yes","No"))</f>
        <v>No</v>
      </c>
      <c r="M1747" s="18" t="str">
        <f>IF(OR(ISBLANK(I1747),ISBLANK(J1747)),"",IF(L1747="No", "TJ status removed",IF(K1747&gt;0.34, K1747 *1.15, K1747+0.05)))</f>
        <v>TJ status removed</v>
      </c>
      <c r="N1747" s="11">
        <v>10.55</v>
      </c>
      <c r="O1747" s="11">
        <v>318.64999999999998</v>
      </c>
      <c r="P1747" s="11">
        <v>6.33</v>
      </c>
      <c r="Q1747" s="11">
        <v>1720.5</v>
      </c>
      <c r="R1747" s="33" t="s">
        <v>3463</v>
      </c>
    </row>
    <row r="1748" spans="2:18" ht="15" customHeight="1">
      <c r="B1748" s="29" t="s">
        <v>1197</v>
      </c>
      <c r="C1748" s="13" t="s">
        <v>3519</v>
      </c>
      <c r="D1748" s="13" t="s">
        <v>3520</v>
      </c>
      <c r="E1748" s="2">
        <v>50</v>
      </c>
      <c r="F1748" s="2">
        <v>17</v>
      </c>
      <c r="G1748" s="19">
        <v>0.34</v>
      </c>
      <c r="H1748" s="19">
        <v>0.39</v>
      </c>
      <c r="I1748" s="7">
        <v>68</v>
      </c>
      <c r="J1748" s="7">
        <v>24</v>
      </c>
      <c r="K1748" s="16">
        <f>IF(OR(ISBLANK(I1748),ISBLANK(J1748)),"",(J1748/I1748))</f>
        <v>0.35294117647058826</v>
      </c>
      <c r="L1748" s="17" t="str">
        <f>IF(K1748="","",IF(K1748&gt;=H1748,"Yes","No"))</f>
        <v>No</v>
      </c>
      <c r="M1748" s="18" t="str">
        <f>IF(OR(ISBLANK(I1748),ISBLANK(J1748)),"",IF(L1748="No", "TJ status removed",IF(K1748&gt;0.34, K1748 *1.15, K1748+0.05)))</f>
        <v>TJ status removed</v>
      </c>
      <c r="N1748" s="11">
        <v>40.43</v>
      </c>
      <c r="O1748" s="11">
        <v>424.5</v>
      </c>
      <c r="P1748" s="11">
        <v>39.96</v>
      </c>
      <c r="Q1748" s="11">
        <v>1453.54</v>
      </c>
      <c r="R1748" s="33" t="s">
        <v>3521</v>
      </c>
    </row>
    <row r="1749" spans="2:18" ht="15" customHeight="1">
      <c r="B1749" s="29" t="s">
        <v>1197</v>
      </c>
      <c r="C1749" s="106" t="s">
        <v>3522</v>
      </c>
      <c r="D1749" s="13" t="s">
        <v>3523</v>
      </c>
      <c r="E1749" s="2">
        <v>45</v>
      </c>
      <c r="F1749" s="2">
        <v>10</v>
      </c>
      <c r="G1749" s="19">
        <v>0.22</v>
      </c>
      <c r="H1749" s="19">
        <v>0.27</v>
      </c>
      <c r="I1749" s="7">
        <v>23</v>
      </c>
      <c r="J1749" s="7">
        <v>4</v>
      </c>
      <c r="K1749" s="16">
        <f>IF(OR(ISBLANK(I1749),ISBLANK(J1749)),"",(J1749/I1749))</f>
        <v>0.17391304347826086</v>
      </c>
      <c r="L1749" s="17" t="str">
        <f>IF(K1749="","",IF(K1749&gt;=H1749,"Yes","No"))</f>
        <v>No</v>
      </c>
      <c r="M1749" s="18" t="str">
        <f>IF(OR(ISBLANK(I1749),ISBLANK(J1749)),"",IF(L1749="No", "TJ status removed",IF(K1749&gt;0.34, K1749 *1.15, K1749+0.05)))</f>
        <v>TJ status removed</v>
      </c>
      <c r="N1749" s="11">
        <v>23.37</v>
      </c>
      <c r="O1749" s="11">
        <v>194.05</v>
      </c>
      <c r="P1749" s="11">
        <v>34</v>
      </c>
      <c r="Q1749" s="11">
        <v>501.25</v>
      </c>
      <c r="R1749" s="33" t="s">
        <v>3524</v>
      </c>
    </row>
    <row r="1750" spans="2:18" ht="15" customHeight="1">
      <c r="B1750" s="29" t="s">
        <v>1197</v>
      </c>
      <c r="C1750" s="13" t="s">
        <v>3525</v>
      </c>
      <c r="D1750" s="13" t="s">
        <v>3526</v>
      </c>
      <c r="E1750" s="2">
        <v>159</v>
      </c>
      <c r="F1750" s="2">
        <v>65</v>
      </c>
      <c r="G1750" s="19">
        <v>0.41</v>
      </c>
      <c r="H1750" s="19">
        <v>0.6</v>
      </c>
      <c r="I1750" s="7">
        <v>184</v>
      </c>
      <c r="J1750" s="7">
        <v>80</v>
      </c>
      <c r="K1750" s="16">
        <f>IF(OR(ISBLANK(I1750),ISBLANK(J1750)),"",(J1750/I1750))</f>
        <v>0.43478260869565216</v>
      </c>
      <c r="L1750" s="17" t="str">
        <f>IF(K1750="","",IF(K1750&gt;=H1750,"Yes","No"))</f>
        <v>No</v>
      </c>
      <c r="M1750" s="18" t="str">
        <f>IF(OR(ISBLANK(I1750),ISBLANK(J1750)),"",IF(L1750="No", "TJ status removed",IF(K1750&gt;0.34, K1750 *1.15, K1750+0.05)))</f>
        <v>TJ status removed</v>
      </c>
      <c r="N1750" s="11">
        <v>17.350000000000001</v>
      </c>
      <c r="O1750" s="11">
        <v>467.65</v>
      </c>
      <c r="P1750" s="11">
        <v>10.94</v>
      </c>
      <c r="Q1750" s="11">
        <v>1649.45</v>
      </c>
      <c r="R1750" s="33" t="s">
        <v>3472</v>
      </c>
    </row>
    <row r="1751" spans="2:18" ht="15" customHeight="1">
      <c r="B1751" s="29" t="s">
        <v>1197</v>
      </c>
      <c r="C1751" s="13" t="s">
        <v>3527</v>
      </c>
      <c r="D1751" s="13" t="s">
        <v>3528</v>
      </c>
      <c r="E1751" s="2">
        <v>115</v>
      </c>
      <c r="F1751" s="2">
        <v>13</v>
      </c>
      <c r="G1751" s="19">
        <v>0.11</v>
      </c>
      <c r="H1751" s="19">
        <v>0.22</v>
      </c>
      <c r="I1751" s="7">
        <v>98</v>
      </c>
      <c r="J1751" s="7">
        <v>11</v>
      </c>
      <c r="K1751" s="16">
        <f>IF(OR(ISBLANK(I1751),ISBLANK(J1751)),"",(J1751/I1751))</f>
        <v>0.11224489795918367</v>
      </c>
      <c r="L1751" s="17" t="str">
        <f>IF(K1751="","",IF(K1751&gt;=H1751,"Yes","No"))</f>
        <v>No</v>
      </c>
      <c r="M1751" s="18" t="str">
        <f>IF(OR(ISBLANK(I1751),ISBLANK(J1751)),"",IF(L1751="No", "TJ status removed",IF(K1751&gt;0.34, K1751 *1.15, K1751+0.05)))</f>
        <v>TJ status removed</v>
      </c>
      <c r="N1751" s="11">
        <v>11.38</v>
      </c>
      <c r="O1751" s="11">
        <v>342.2</v>
      </c>
      <c r="P1751" s="11">
        <v>19.64</v>
      </c>
      <c r="Q1751" s="11">
        <v>1754.55</v>
      </c>
      <c r="R1751" s="44" t="s">
        <v>3529</v>
      </c>
    </row>
    <row r="1752" spans="2:18" ht="15" customHeight="1">
      <c r="B1752" s="29" t="s">
        <v>1197</v>
      </c>
      <c r="C1752" s="13" t="s">
        <v>3530</v>
      </c>
      <c r="D1752" s="13" t="s">
        <v>3531</v>
      </c>
      <c r="E1752" s="2">
        <v>68</v>
      </c>
      <c r="F1752" s="2">
        <v>28</v>
      </c>
      <c r="G1752" s="19">
        <v>0.41</v>
      </c>
      <c r="H1752" s="19">
        <v>0.51</v>
      </c>
      <c r="I1752" s="7">
        <v>47</v>
      </c>
      <c r="J1752" s="7">
        <v>19</v>
      </c>
      <c r="K1752" s="16">
        <f>IF(OR(ISBLANK(I1752),ISBLANK(J1752)),"",(J1752/I1752))</f>
        <v>0.40425531914893614</v>
      </c>
      <c r="L1752" s="17" t="str">
        <f>IF(K1752="","",IF(K1752&gt;=H1752,"Yes","No"))</f>
        <v>No</v>
      </c>
      <c r="M1752" s="18" t="str">
        <f>IF(OR(ISBLANK(I1752),ISBLANK(J1752)),"",IF(L1752="No", "TJ status removed",IF(K1752&gt;0.34, K1752 *1.15, K1752+0.05)))</f>
        <v>TJ status removed</v>
      </c>
      <c r="N1752" s="11">
        <v>4.29</v>
      </c>
      <c r="O1752" s="11">
        <v>368</v>
      </c>
      <c r="P1752" s="11">
        <v>15.63</v>
      </c>
      <c r="Q1752" s="11">
        <v>1280.47</v>
      </c>
      <c r="R1752" s="33" t="s">
        <v>3532</v>
      </c>
    </row>
    <row r="1753" spans="2:18" ht="15" customHeight="1">
      <c r="B1753" s="29" t="s">
        <v>1197</v>
      </c>
      <c r="C1753" s="13" t="s">
        <v>3533</v>
      </c>
      <c r="D1753" s="13" t="s">
        <v>3534</v>
      </c>
      <c r="E1753" s="2">
        <v>50</v>
      </c>
      <c r="F1753" s="2">
        <v>8</v>
      </c>
      <c r="G1753" s="19">
        <v>0.16</v>
      </c>
      <c r="H1753" s="19">
        <v>0.54</v>
      </c>
      <c r="I1753" s="7">
        <v>38</v>
      </c>
      <c r="J1753" s="7">
        <v>11</v>
      </c>
      <c r="K1753" s="16">
        <f>IF(OR(ISBLANK(I1753),ISBLANK(J1753)),"",(J1753/I1753))</f>
        <v>0.28947368421052633</v>
      </c>
      <c r="L1753" s="17" t="str">
        <f>IF(K1753="","",IF(K1753&gt;=H1753,"Yes","No"))</f>
        <v>No</v>
      </c>
      <c r="M1753" s="18" t="str">
        <f>IF(OR(ISBLANK(I1753),ISBLANK(J1753)),"",IF(L1753="No", "TJ status removed",IF(K1753&gt;0.34, K1753 *1.15, K1753+0.05)))</f>
        <v>TJ status removed</v>
      </c>
      <c r="N1753" s="11">
        <v>18.52</v>
      </c>
      <c r="O1753" s="11">
        <v>248.7</v>
      </c>
      <c r="P1753" s="11">
        <v>9.36</v>
      </c>
      <c r="Q1753" s="11">
        <v>1542.55</v>
      </c>
      <c r="R1753" s="33" t="s">
        <v>3504</v>
      </c>
    </row>
    <row r="1754" spans="2:18" ht="15" customHeight="1">
      <c r="B1754" s="29" t="s">
        <v>1197</v>
      </c>
      <c r="C1754" s="13" t="s">
        <v>3535</v>
      </c>
      <c r="D1754" s="13" t="s">
        <v>3536</v>
      </c>
      <c r="E1754" s="2">
        <v>78</v>
      </c>
      <c r="F1754" s="2">
        <v>25</v>
      </c>
      <c r="G1754" s="19">
        <v>0.32</v>
      </c>
      <c r="H1754" s="19">
        <v>0.37</v>
      </c>
      <c r="I1754" s="7">
        <v>116</v>
      </c>
      <c r="J1754" s="7">
        <v>41</v>
      </c>
      <c r="K1754" s="16">
        <f>IF(OR(ISBLANK(I1754),ISBLANK(J1754)),"",(J1754/I1754))</f>
        <v>0.35344827586206895</v>
      </c>
      <c r="L1754" s="17" t="str">
        <f>IF(K1754="","",IF(K1754&gt;=H1754,"Yes","No"))</f>
        <v>No</v>
      </c>
      <c r="M1754" s="18" t="str">
        <f>IF(OR(ISBLANK(I1754),ISBLANK(J1754)),"",IF(L1754="No", "TJ status removed",IF(K1754&gt;0.34, K1754 *1.15, K1754+0.05)))</f>
        <v>TJ status removed</v>
      </c>
      <c r="N1754" s="11">
        <v>16.559999999999999</v>
      </c>
      <c r="O1754" s="11">
        <v>259.32</v>
      </c>
      <c r="P1754" s="11">
        <v>32.61</v>
      </c>
      <c r="Q1754" s="11">
        <v>1672.17</v>
      </c>
      <c r="R1754" s="33" t="s">
        <v>3486</v>
      </c>
    </row>
    <row r="1755" spans="2:18" ht="15" customHeight="1">
      <c r="B1755" s="29" t="s">
        <v>1197</v>
      </c>
      <c r="C1755" s="13" t="s">
        <v>3537</v>
      </c>
      <c r="D1755" s="13" t="s">
        <v>3538</v>
      </c>
      <c r="E1755" s="2">
        <v>50</v>
      </c>
      <c r="F1755" s="2">
        <v>17</v>
      </c>
      <c r="G1755" s="19">
        <v>0.34</v>
      </c>
      <c r="H1755" s="19">
        <v>0.63</v>
      </c>
      <c r="I1755" s="7">
        <v>26</v>
      </c>
      <c r="J1755" s="7">
        <v>5</v>
      </c>
      <c r="K1755" s="16">
        <f>IF(OR(ISBLANK(I1755),ISBLANK(J1755)),"",(J1755/I1755))</f>
        <v>0.19230769230769232</v>
      </c>
      <c r="L1755" s="17" t="str">
        <f>IF(K1755="","",IF(K1755&gt;=H1755,"Yes","No"))</f>
        <v>No</v>
      </c>
      <c r="M1755" s="18" t="str">
        <f>IF(OR(ISBLANK(I1755),ISBLANK(J1755)),"",IF(L1755="No", "TJ status removed",IF(K1755&gt;0.34, K1755 *1.15, K1755+0.05)))</f>
        <v>TJ status removed</v>
      </c>
      <c r="N1755" s="11">
        <v>17.86</v>
      </c>
      <c r="O1755" s="11">
        <v>415.76</v>
      </c>
      <c r="P1755" s="11">
        <v>0</v>
      </c>
      <c r="Q1755" s="11">
        <v>1089.2</v>
      </c>
      <c r="R1755" s="33" t="s">
        <v>3539</v>
      </c>
    </row>
    <row r="1756" spans="2:18" ht="15" customHeight="1">
      <c r="B1756" s="29" t="s">
        <v>1197</v>
      </c>
      <c r="C1756" s="13" t="s">
        <v>3540</v>
      </c>
      <c r="D1756" s="13" t="s">
        <v>3541</v>
      </c>
      <c r="E1756" s="2">
        <v>22</v>
      </c>
      <c r="F1756" s="2">
        <v>10</v>
      </c>
      <c r="G1756" s="19">
        <v>0.45</v>
      </c>
      <c r="H1756" s="19">
        <v>0.52</v>
      </c>
      <c r="I1756" s="7">
        <v>36</v>
      </c>
      <c r="J1756" s="7">
        <v>24</v>
      </c>
      <c r="K1756" s="16">
        <f>IF(OR(ISBLANK(I1756),ISBLANK(J1756)),"",(J1756/I1756))</f>
        <v>0.66666666666666663</v>
      </c>
      <c r="L1756" s="17" t="str">
        <f>IF(K1756="","",IF(K1756&gt;=H1756,"Yes","No"))</f>
        <v>Yes</v>
      </c>
      <c r="M1756" s="18">
        <f>IF(OR(ISBLANK(I1756),ISBLANK(J1756)),"",IF(L1756="No", "TJ status removed",IF(K1756&gt;0.34, K1756 *1.15, K1756+0.05)))</f>
        <v>0.76666666666666661</v>
      </c>
      <c r="N1756" s="11">
        <v>3.25</v>
      </c>
      <c r="O1756" s="11">
        <v>575.16999999999996</v>
      </c>
      <c r="P1756" s="11">
        <v>31.42</v>
      </c>
      <c r="Q1756" s="11">
        <v>1699.25</v>
      </c>
      <c r="R1756" s="33" t="s">
        <v>3510</v>
      </c>
    </row>
    <row r="1757" spans="2:18" ht="15" customHeight="1">
      <c r="B1757" s="29" t="s">
        <v>1197</v>
      </c>
      <c r="C1757" s="13" t="s">
        <v>3542</v>
      </c>
      <c r="D1757" s="13" t="s">
        <v>3543</v>
      </c>
      <c r="E1757" s="2">
        <v>82</v>
      </c>
      <c r="F1757" s="2">
        <v>27</v>
      </c>
      <c r="G1757" s="19">
        <v>0.33</v>
      </c>
      <c r="H1757" s="19">
        <v>0.38</v>
      </c>
      <c r="I1757" s="7">
        <v>91</v>
      </c>
      <c r="J1757" s="7">
        <v>18</v>
      </c>
      <c r="K1757" s="16">
        <f>IF(OR(ISBLANK(I1757),ISBLANK(J1757)),"",(J1757/I1757))</f>
        <v>0.19780219780219779</v>
      </c>
      <c r="L1757" s="17" t="str">
        <f>IF(K1757="","",IF(K1757&gt;=H1757,"Yes","No"))</f>
        <v>No</v>
      </c>
      <c r="M1757" s="18" t="str">
        <f>IF(OR(ISBLANK(I1757),ISBLANK(J1757)),"",IF(L1757="No", "TJ status removed",IF(K1757&gt;0.34, K1757 *1.15, K1757+0.05)))</f>
        <v>TJ status removed</v>
      </c>
      <c r="N1757" s="11">
        <v>5.05</v>
      </c>
      <c r="O1757" s="11">
        <v>94</v>
      </c>
      <c r="P1757" s="11">
        <v>8.94</v>
      </c>
      <c r="Q1757" s="11">
        <v>743.56</v>
      </c>
      <c r="R1757" s="33" t="s">
        <v>3469</v>
      </c>
    </row>
    <row r="1758" spans="2:18" ht="15" customHeight="1">
      <c r="B1758" s="29" t="s">
        <v>1197</v>
      </c>
      <c r="C1758" s="13" t="s">
        <v>3544</v>
      </c>
      <c r="D1758" s="13" t="s">
        <v>3545</v>
      </c>
      <c r="E1758" s="2">
        <v>83</v>
      </c>
      <c r="F1758" s="2">
        <v>18</v>
      </c>
      <c r="G1758" s="19">
        <v>0.22</v>
      </c>
      <c r="H1758" s="19">
        <v>0.27</v>
      </c>
      <c r="I1758" s="7">
        <v>55</v>
      </c>
      <c r="J1758" s="7">
        <v>20</v>
      </c>
      <c r="K1758" s="16">
        <f>IF(OR(ISBLANK(I1758),ISBLANK(J1758)),"",(J1758/I1758))</f>
        <v>0.36363636363636365</v>
      </c>
      <c r="L1758" s="17" t="str">
        <f>IF(K1758="","",IF(K1758&gt;=H1758,"Yes","No"))</f>
        <v>Yes</v>
      </c>
      <c r="M1758" s="18">
        <f>IF(OR(ISBLANK(I1758),ISBLANK(J1758)),"",IF(L1758="No", "TJ status removed",IF(K1758&gt;0.34, K1758 *1.15, K1758+0.05)))</f>
        <v>0.41818181818181815</v>
      </c>
      <c r="N1758" s="11">
        <v>9.23</v>
      </c>
      <c r="O1758" s="11">
        <v>253.66</v>
      </c>
      <c r="P1758" s="11">
        <v>3.95</v>
      </c>
      <c r="Q1758" s="11">
        <v>1587.1</v>
      </c>
      <c r="R1758" s="33" t="s">
        <v>3546</v>
      </c>
    </row>
    <row r="1759" spans="2:18" ht="15" customHeight="1">
      <c r="B1759" s="29" t="s">
        <v>1197</v>
      </c>
      <c r="C1759" s="13" t="s">
        <v>3547</v>
      </c>
      <c r="D1759" s="13" t="s">
        <v>3548</v>
      </c>
      <c r="E1759" s="2">
        <v>159</v>
      </c>
      <c r="F1759" s="2">
        <v>30</v>
      </c>
      <c r="G1759" s="19">
        <v>0.19</v>
      </c>
      <c r="H1759" s="19">
        <v>0.3</v>
      </c>
      <c r="I1759" s="7">
        <v>136</v>
      </c>
      <c r="J1759" s="7">
        <v>44</v>
      </c>
      <c r="K1759" s="16">
        <f>IF(OR(ISBLANK(I1759),ISBLANK(J1759)),"",(J1759/I1759))</f>
        <v>0.3235294117647059</v>
      </c>
      <c r="L1759" s="17" t="str">
        <f>IF(K1759="","",IF(K1759&gt;=H1759,"Yes","No"))</f>
        <v>Yes</v>
      </c>
      <c r="M1759" s="18">
        <f>IF(OR(ISBLANK(I1759),ISBLANK(J1759)),"",IF(L1759="No", "TJ status removed",IF(K1759&gt;0.34, K1759 *1.15, K1759+0.05)))</f>
        <v>0.37352941176470589</v>
      </c>
      <c r="N1759" s="11">
        <v>20.04</v>
      </c>
      <c r="O1759" s="11">
        <v>422.7</v>
      </c>
      <c r="P1759" s="11">
        <v>16.39</v>
      </c>
      <c r="Q1759" s="11">
        <v>1589.73</v>
      </c>
      <c r="R1759" s="33" t="s">
        <v>3549</v>
      </c>
    </row>
    <row r="1760" spans="2:18" ht="15" customHeight="1">
      <c r="B1760" s="29" t="s">
        <v>1197</v>
      </c>
      <c r="C1760" s="13" t="s">
        <v>3550</v>
      </c>
      <c r="D1760" s="13" t="s">
        <v>3551</v>
      </c>
      <c r="E1760" s="2">
        <v>67</v>
      </c>
      <c r="F1760" s="2">
        <v>11</v>
      </c>
      <c r="G1760" s="19">
        <v>0.16</v>
      </c>
      <c r="H1760" s="19">
        <v>0.21</v>
      </c>
      <c r="I1760" s="7">
        <v>91</v>
      </c>
      <c r="J1760" s="7">
        <v>4</v>
      </c>
      <c r="K1760" s="16">
        <f>IF(OR(ISBLANK(I1760),ISBLANK(J1760)),"",(J1760/I1760))</f>
        <v>4.3956043956043959E-2</v>
      </c>
      <c r="L1760" s="17" t="str">
        <f>IF(K1760="","",IF(K1760&gt;=H1760,"Yes","No"))</f>
        <v>No</v>
      </c>
      <c r="M1760" s="18" t="str">
        <f>IF(OR(ISBLANK(I1760),ISBLANK(J1760)),"",IF(L1760="No", "TJ status removed",IF(K1760&gt;0.34, K1760 *1.15, K1760+0.05)))</f>
        <v>TJ status removed</v>
      </c>
      <c r="N1760" s="11">
        <v>27.16</v>
      </c>
      <c r="O1760" s="11">
        <v>409.92</v>
      </c>
      <c r="P1760" s="11">
        <v>39.25</v>
      </c>
      <c r="Q1760" s="11">
        <v>2078.5</v>
      </c>
      <c r="R1760" s="33" t="s">
        <v>3513</v>
      </c>
    </row>
    <row r="1761" spans="2:18" ht="15" customHeight="1">
      <c r="B1761" s="29" t="s">
        <v>1197</v>
      </c>
      <c r="C1761" s="13" t="s">
        <v>3552</v>
      </c>
      <c r="D1761" s="13" t="s">
        <v>3553</v>
      </c>
      <c r="E1761" s="2">
        <v>40</v>
      </c>
      <c r="F1761" s="2">
        <v>4</v>
      </c>
      <c r="G1761" s="19">
        <v>0.1</v>
      </c>
      <c r="H1761" s="19">
        <v>0.24</v>
      </c>
      <c r="I1761" s="7">
        <v>43</v>
      </c>
      <c r="J1761" s="7">
        <v>11</v>
      </c>
      <c r="K1761" s="16">
        <f>IF(OR(ISBLANK(I1761),ISBLANK(J1761)),"",(J1761/I1761))</f>
        <v>0.2558139534883721</v>
      </c>
      <c r="L1761" s="17" t="str">
        <f>IF(K1761="","",IF(K1761&gt;=H1761,"Yes","No"))</f>
        <v>Yes</v>
      </c>
      <c r="M1761" s="18">
        <f>IF(OR(ISBLANK(I1761),ISBLANK(J1761)),"",IF(L1761="No", "TJ status removed",IF(K1761&gt;0.34, K1761 *1.15, K1761+0.05)))</f>
        <v>0.30581395348837209</v>
      </c>
      <c r="N1761" s="11">
        <v>15.16</v>
      </c>
      <c r="O1761" s="11">
        <v>251.19</v>
      </c>
      <c r="P1761" s="11">
        <v>5.55</v>
      </c>
      <c r="Q1761" s="11">
        <v>1149.73</v>
      </c>
      <c r="R1761" s="33" t="s">
        <v>3554</v>
      </c>
    </row>
    <row r="1762" spans="2:18" ht="15" customHeight="1">
      <c r="B1762" s="29" t="s">
        <v>1197</v>
      </c>
      <c r="C1762" s="13" t="s">
        <v>3555</v>
      </c>
      <c r="D1762" s="13" t="s">
        <v>3556</v>
      </c>
      <c r="E1762" s="2">
        <v>27</v>
      </c>
      <c r="F1762" s="2">
        <v>9</v>
      </c>
      <c r="G1762" s="19">
        <v>0.33</v>
      </c>
      <c r="H1762" s="19">
        <v>0.38</v>
      </c>
      <c r="I1762" s="7">
        <v>22</v>
      </c>
      <c r="J1762" s="7">
        <v>12</v>
      </c>
      <c r="K1762" s="16">
        <f>IF(OR(ISBLANK(I1762),ISBLANK(J1762)),"",(J1762/I1762))</f>
        <v>0.54545454545454541</v>
      </c>
      <c r="L1762" s="17" t="str">
        <f>IF(K1762="","",IF(K1762&gt;=H1762,"Yes","No"))</f>
        <v>Yes</v>
      </c>
      <c r="M1762" s="18">
        <f>IF(OR(ISBLANK(I1762),ISBLANK(J1762)),"",IF(L1762="No", "TJ status removed",IF(K1762&gt;0.34, K1762 *1.15, K1762+0.05)))</f>
        <v>0.6272727272727272</v>
      </c>
      <c r="N1762" s="11">
        <v>7</v>
      </c>
      <c r="O1762" s="11">
        <v>315.39999999999998</v>
      </c>
      <c r="P1762" s="11">
        <v>41.25</v>
      </c>
      <c r="Q1762" s="11">
        <v>1719.5</v>
      </c>
      <c r="R1762" s="33" t="s">
        <v>3495</v>
      </c>
    </row>
    <row r="1763" spans="2:18" ht="15" customHeight="1">
      <c r="B1763" s="29" t="s">
        <v>1197</v>
      </c>
      <c r="C1763" s="13" t="s">
        <v>3557</v>
      </c>
      <c r="D1763" s="13" t="s">
        <v>3558</v>
      </c>
      <c r="E1763" s="2">
        <v>15</v>
      </c>
      <c r="F1763" s="2">
        <v>0</v>
      </c>
      <c r="G1763" s="19">
        <v>0</v>
      </c>
      <c r="H1763" s="19">
        <v>0.23</v>
      </c>
      <c r="I1763" s="7">
        <v>11</v>
      </c>
      <c r="J1763" s="7">
        <v>1</v>
      </c>
      <c r="K1763" s="16">
        <f>IF(OR(ISBLANK(I1763),ISBLANK(J1763)),"",(J1763/I1763))</f>
        <v>9.0909090909090912E-2</v>
      </c>
      <c r="L1763" s="17" t="str">
        <f>IF(K1763="","",IF(K1763&gt;=H1763,"Yes","No"))</f>
        <v>No</v>
      </c>
      <c r="M1763" s="18" t="str">
        <f>IF(OR(ISBLANK(I1763),ISBLANK(J1763)),"",IF(L1763="No", "TJ status removed",IF(K1763&gt;0.34, K1763 *1.15, K1763+0.05)))</f>
        <v>TJ status removed</v>
      </c>
      <c r="N1763" s="11">
        <v>0</v>
      </c>
      <c r="O1763" s="11">
        <v>269.10000000000002</v>
      </c>
      <c r="P1763" s="11">
        <v>0</v>
      </c>
      <c r="Q1763" s="11">
        <v>1071</v>
      </c>
      <c r="R1763" s="33" t="s">
        <v>3559</v>
      </c>
    </row>
    <row r="1764" spans="2:18" ht="15" customHeight="1">
      <c r="B1764" s="29" t="s">
        <v>1197</v>
      </c>
      <c r="C1764" s="13" t="s">
        <v>3560</v>
      </c>
      <c r="D1764" s="13" t="s">
        <v>3561</v>
      </c>
      <c r="E1764" s="2">
        <v>22</v>
      </c>
      <c r="F1764" s="2">
        <v>3</v>
      </c>
      <c r="G1764" s="19">
        <v>0.14000000000000001</v>
      </c>
      <c r="H1764" s="19">
        <v>0.36</v>
      </c>
      <c r="I1764" s="7">
        <v>45</v>
      </c>
      <c r="J1764" s="7">
        <v>7</v>
      </c>
      <c r="K1764" s="16">
        <f>IF(OR(ISBLANK(I1764),ISBLANK(J1764)),"",(J1764/I1764))</f>
        <v>0.15555555555555556</v>
      </c>
      <c r="L1764" s="17" t="str">
        <f>IF(K1764="","",IF(K1764&gt;=H1764,"Yes","No"))</f>
        <v>No</v>
      </c>
      <c r="M1764" s="18" t="str">
        <f>IF(OR(ISBLANK(I1764),ISBLANK(J1764)),"",IF(L1764="No", "TJ status removed",IF(K1764&gt;0.34, K1764 *1.15, K1764+0.05)))</f>
        <v>TJ status removed</v>
      </c>
      <c r="N1764" s="11">
        <v>45.47</v>
      </c>
      <c r="O1764" s="11">
        <v>921.47</v>
      </c>
      <c r="P1764" s="11">
        <v>86.86</v>
      </c>
      <c r="Q1764" s="11">
        <v>2418.29</v>
      </c>
      <c r="R1764" s="33" t="s">
        <v>3510</v>
      </c>
    </row>
    <row r="1765" spans="2:18" ht="15" customHeight="1">
      <c r="B1765" s="29" t="s">
        <v>1197</v>
      </c>
      <c r="C1765" s="13" t="s">
        <v>3562</v>
      </c>
      <c r="D1765" s="13" t="s">
        <v>3563</v>
      </c>
      <c r="E1765" s="14">
        <v>36</v>
      </c>
      <c r="F1765" s="14">
        <v>21</v>
      </c>
      <c r="G1765" s="15">
        <v>0.57999999999999996</v>
      </c>
      <c r="H1765" s="15">
        <v>0.7</v>
      </c>
      <c r="I1765" s="7">
        <v>36</v>
      </c>
      <c r="J1765" s="7">
        <v>20</v>
      </c>
      <c r="K1765" s="16">
        <f>IF(OR(ISBLANK(I1765),ISBLANK(J1765)),"",(J1765/I1765))</f>
        <v>0.55555555555555558</v>
      </c>
      <c r="L1765" s="17" t="str">
        <f>IF(K1765="","",IF(K1765&gt;=H1765,"Yes","No"))</f>
        <v>No</v>
      </c>
      <c r="M1765" s="18" t="str">
        <f>IF(OR(ISBLANK(I1765),ISBLANK(J1765)),"",IF(L1765="No", "TJ status removed",IF(K1765&gt;0.34, K1765 *1.15, K1765+0.05)))</f>
        <v>TJ status removed</v>
      </c>
      <c r="N1765" s="11">
        <v>23.38</v>
      </c>
      <c r="O1765" s="11">
        <v>770.75</v>
      </c>
      <c r="P1765" s="11">
        <v>29</v>
      </c>
      <c r="Q1765" s="11">
        <v>2000.25</v>
      </c>
      <c r="R1765" s="33" t="s">
        <v>3510</v>
      </c>
    </row>
    <row r="1766" spans="2:18" ht="15" customHeight="1">
      <c r="B1766" s="29" t="s">
        <v>1197</v>
      </c>
      <c r="C1766" s="13" t="s">
        <v>3564</v>
      </c>
      <c r="D1766" s="13" t="s">
        <v>3565</v>
      </c>
      <c r="E1766" s="2">
        <v>47</v>
      </c>
      <c r="F1766" s="2">
        <v>12</v>
      </c>
      <c r="G1766" s="19">
        <v>0.26</v>
      </c>
      <c r="H1766" s="19">
        <v>0.31</v>
      </c>
      <c r="I1766" s="7">
        <v>46</v>
      </c>
      <c r="J1766" s="7">
        <v>7</v>
      </c>
      <c r="K1766" s="16">
        <f>IF(OR(ISBLANK(I1766),ISBLANK(J1766)),"",(J1766/I1766))</f>
        <v>0.15217391304347827</v>
      </c>
      <c r="L1766" s="17" t="str">
        <f>IF(K1766="","",IF(K1766&gt;=H1766,"Yes","No"))</f>
        <v>No</v>
      </c>
      <c r="M1766" s="18" t="str">
        <f>IF(OR(ISBLANK(I1766),ISBLANK(J1766)),"",IF(L1766="No", "TJ status removed",IF(K1766&gt;0.34, K1766 *1.15, K1766+0.05)))</f>
        <v>TJ status removed</v>
      </c>
      <c r="N1766" s="11">
        <v>25.44</v>
      </c>
      <c r="O1766" s="11">
        <v>841.46</v>
      </c>
      <c r="P1766" s="11">
        <v>13.29</v>
      </c>
      <c r="Q1766" s="11">
        <v>1858.71</v>
      </c>
      <c r="R1766" s="33" t="s">
        <v>3513</v>
      </c>
    </row>
    <row r="1767" spans="2:18" ht="15" customHeight="1">
      <c r="B1767" s="29" t="s">
        <v>1197</v>
      </c>
      <c r="C1767" s="13" t="s">
        <v>3566</v>
      </c>
      <c r="D1767" s="13" t="s">
        <v>3567</v>
      </c>
      <c r="E1767" s="2">
        <v>238</v>
      </c>
      <c r="F1767" s="2">
        <v>54</v>
      </c>
      <c r="G1767" s="19">
        <v>0.23</v>
      </c>
      <c r="H1767" s="19">
        <v>0.38</v>
      </c>
      <c r="I1767" s="7">
        <v>206</v>
      </c>
      <c r="J1767" s="7">
        <v>63</v>
      </c>
      <c r="K1767" s="16">
        <f>IF(OR(ISBLANK(I1767),ISBLANK(J1767)),"",(J1767/I1767))</f>
        <v>0.30582524271844658</v>
      </c>
      <c r="L1767" s="17" t="str">
        <f>IF(K1767="","",IF(K1767&gt;=H1767,"Yes","No"))</f>
        <v>No</v>
      </c>
      <c r="M1767" s="18" t="str">
        <f>IF(OR(ISBLANK(I1767),ISBLANK(J1767)),"",IF(L1767="No", "TJ status removed",IF(K1767&gt;0.34, K1767 *1.15, K1767+0.05)))</f>
        <v>TJ status removed</v>
      </c>
      <c r="N1767" s="11">
        <v>18.38</v>
      </c>
      <c r="O1767" s="11">
        <v>367.57</v>
      </c>
      <c r="P1767" s="11">
        <v>29.89</v>
      </c>
      <c r="Q1767" s="11">
        <v>1423.48</v>
      </c>
      <c r="R1767" s="33" t="s">
        <v>3463</v>
      </c>
    </row>
    <row r="1768" spans="2:18" ht="15" customHeight="1">
      <c r="B1768" s="29" t="s">
        <v>1197</v>
      </c>
      <c r="C1768" s="13" t="s">
        <v>3568</v>
      </c>
      <c r="D1768" s="13" t="s">
        <v>3569</v>
      </c>
      <c r="E1768" s="2">
        <v>161</v>
      </c>
      <c r="F1768" s="2">
        <v>19</v>
      </c>
      <c r="G1768" s="19">
        <v>0.12</v>
      </c>
      <c r="H1768" s="19">
        <v>0.28000000000000003</v>
      </c>
      <c r="I1768" s="7">
        <v>193</v>
      </c>
      <c r="J1768" s="7">
        <v>40</v>
      </c>
      <c r="K1768" s="16">
        <f>IF(OR(ISBLANK(I1768),ISBLANK(J1768)),"",(J1768/I1768))</f>
        <v>0.20725388601036268</v>
      </c>
      <c r="L1768" s="17" t="str">
        <f>IF(K1768="","",IF(K1768&gt;=H1768,"Yes","No"))</f>
        <v>No</v>
      </c>
      <c r="M1768" s="18" t="str">
        <f>IF(OR(ISBLANK(I1768),ISBLANK(J1768)),"",IF(L1768="No", "TJ status removed",IF(K1768&gt;0.34, K1768 *1.15, K1768+0.05)))</f>
        <v>TJ status removed</v>
      </c>
      <c r="N1768" s="11">
        <v>13.37</v>
      </c>
      <c r="O1768" s="11">
        <v>561.47</v>
      </c>
      <c r="P1768" s="11">
        <v>13.03</v>
      </c>
      <c r="Q1768" s="11">
        <v>1587.28</v>
      </c>
      <c r="R1768" s="33" t="s">
        <v>3570</v>
      </c>
    </row>
    <row r="1769" spans="2:18" ht="15" customHeight="1">
      <c r="B1769" s="29" t="s">
        <v>1197</v>
      </c>
      <c r="C1769" s="13" t="s">
        <v>3571</v>
      </c>
      <c r="D1769" s="13" t="s">
        <v>3572</v>
      </c>
      <c r="E1769" s="2">
        <v>63</v>
      </c>
      <c r="F1769" s="2">
        <v>16</v>
      </c>
      <c r="G1769" s="19">
        <v>0.25</v>
      </c>
      <c r="H1769" s="19">
        <v>0.34</v>
      </c>
      <c r="I1769" s="7">
        <v>49</v>
      </c>
      <c r="J1769" s="7">
        <v>17</v>
      </c>
      <c r="K1769" s="16">
        <f>IF(OR(ISBLANK(I1769),ISBLANK(J1769)),"",(J1769/I1769))</f>
        <v>0.34693877551020408</v>
      </c>
      <c r="L1769" s="17" t="str">
        <f>IF(K1769="","",IF(K1769&gt;=H1769,"Yes","No"))</f>
        <v>Yes</v>
      </c>
      <c r="M1769" s="18">
        <f>IF(OR(ISBLANK(I1769),ISBLANK(J1769)),"",IF(L1769="No", "TJ status removed",IF(K1769&gt;0.34, K1769 *1.15, K1769+0.05)))</f>
        <v>0.39897959183673465</v>
      </c>
      <c r="N1769" s="11">
        <v>17.059999999999999</v>
      </c>
      <c r="O1769" s="11">
        <v>381</v>
      </c>
      <c r="P1769" s="11">
        <v>26.06</v>
      </c>
      <c r="Q1769" s="11">
        <v>1832</v>
      </c>
      <c r="R1769" s="33" t="s">
        <v>3510</v>
      </c>
    </row>
    <row r="1770" spans="2:18" ht="15" customHeight="1">
      <c r="B1770" s="29" t="s">
        <v>1197</v>
      </c>
      <c r="C1770" s="13" t="s">
        <v>3573</v>
      </c>
      <c r="D1770" s="13" t="s">
        <v>3574</v>
      </c>
      <c r="E1770" s="2">
        <v>41</v>
      </c>
      <c r="F1770" s="2">
        <v>13</v>
      </c>
      <c r="G1770" s="19">
        <v>0.32</v>
      </c>
      <c r="H1770" s="19">
        <v>0.44</v>
      </c>
      <c r="I1770" s="7">
        <v>29</v>
      </c>
      <c r="J1770" s="7">
        <v>11</v>
      </c>
      <c r="K1770" s="16">
        <f>IF(OR(ISBLANK(I1770),ISBLANK(J1770)),"",(J1770/I1770))</f>
        <v>0.37931034482758619</v>
      </c>
      <c r="L1770" s="17" t="str">
        <f>IF(K1770="","",IF(K1770&gt;=H1770,"Yes","No"))</f>
        <v>No</v>
      </c>
      <c r="M1770" s="18" t="str">
        <f>IF(OR(ISBLANK(I1770),ISBLANK(J1770)),"",IF(L1770="No", "TJ status removed",IF(K1770&gt;0.34, K1770 *1.15, K1770+0.05)))</f>
        <v>TJ status removed</v>
      </c>
      <c r="N1770" s="11">
        <v>18.89</v>
      </c>
      <c r="O1770" s="11">
        <v>127.89</v>
      </c>
      <c r="P1770" s="11">
        <v>13.45</v>
      </c>
      <c r="Q1770" s="11">
        <v>753.55</v>
      </c>
      <c r="R1770" s="33" t="s">
        <v>3532</v>
      </c>
    </row>
    <row r="1771" spans="2:18" ht="15" customHeight="1">
      <c r="B1771" s="29" t="s">
        <v>1197</v>
      </c>
      <c r="C1771" s="13" t="s">
        <v>3575</v>
      </c>
      <c r="D1771" s="13" t="s">
        <v>3576</v>
      </c>
      <c r="E1771" s="2">
        <v>132</v>
      </c>
      <c r="F1771" s="2">
        <v>45</v>
      </c>
      <c r="G1771" s="19">
        <v>0.34</v>
      </c>
      <c r="H1771" s="19">
        <v>0.39</v>
      </c>
      <c r="I1771" s="7">
        <v>162</v>
      </c>
      <c r="J1771" s="7">
        <v>60</v>
      </c>
      <c r="K1771" s="16">
        <f>IF(OR(ISBLANK(I1771),ISBLANK(J1771)),"",(J1771/I1771))</f>
        <v>0.37037037037037035</v>
      </c>
      <c r="L1771" s="17" t="str">
        <f>IF(K1771="","",IF(K1771&gt;=H1771,"Yes","No"))</f>
        <v>No</v>
      </c>
      <c r="M1771" s="18" t="str">
        <f>IF(OR(ISBLANK(I1771),ISBLANK(J1771)),"",IF(L1771="No", "TJ status removed",IF(K1771&gt;0.34, K1771 *1.15, K1771+0.05)))</f>
        <v>TJ status removed</v>
      </c>
      <c r="N1771" s="11">
        <v>8.39</v>
      </c>
      <c r="O1771" s="11">
        <v>381.25</v>
      </c>
      <c r="P1771" s="11">
        <v>11</v>
      </c>
      <c r="Q1771" s="11">
        <v>1084.4000000000001</v>
      </c>
      <c r="R1771" s="33" t="s">
        <v>3532</v>
      </c>
    </row>
    <row r="1772" spans="2:18" ht="15" customHeight="1">
      <c r="B1772" s="29" t="s">
        <v>1197</v>
      </c>
      <c r="C1772" s="13" t="s">
        <v>3577</v>
      </c>
      <c r="D1772" s="13" t="s">
        <v>3578</v>
      </c>
      <c r="E1772" s="2">
        <v>12</v>
      </c>
      <c r="F1772" s="2">
        <v>5</v>
      </c>
      <c r="G1772" s="19">
        <v>0.42</v>
      </c>
      <c r="H1772" s="19">
        <v>0.48</v>
      </c>
      <c r="I1772" s="7">
        <v>21</v>
      </c>
      <c r="J1772" s="7">
        <v>11</v>
      </c>
      <c r="K1772" s="16">
        <f>IF(OR(ISBLANK(I1772),ISBLANK(J1772)),"",(J1772/I1772))</f>
        <v>0.52380952380952384</v>
      </c>
      <c r="L1772" s="17" t="str">
        <f>IF(K1772="","",IF(K1772&gt;=H1772,"Yes","No"))</f>
        <v>Yes</v>
      </c>
      <c r="M1772" s="18">
        <f>IF(OR(ISBLANK(I1772),ISBLANK(J1772)),"",IF(L1772="No", "TJ status removed",IF(K1772&gt;0.34, K1772 *1.15, K1772+0.05)))</f>
        <v>0.60238095238095235</v>
      </c>
      <c r="N1772" s="11">
        <v>22.4</v>
      </c>
      <c r="O1772" s="11">
        <v>348</v>
      </c>
      <c r="P1772" s="11">
        <v>0</v>
      </c>
      <c r="Q1772" s="11">
        <v>1467.09</v>
      </c>
      <c r="R1772" s="33" t="s">
        <v>3579</v>
      </c>
    </row>
    <row r="1773" spans="2:18" ht="15" customHeight="1">
      <c r="B1773" s="29" t="s">
        <v>1197</v>
      </c>
      <c r="C1773" s="13" t="s">
        <v>3580</v>
      </c>
      <c r="D1773" s="13" t="s">
        <v>3581</v>
      </c>
      <c r="E1773" s="2">
        <v>88</v>
      </c>
      <c r="F1773" s="2">
        <v>4</v>
      </c>
      <c r="G1773" s="19">
        <v>0.05</v>
      </c>
      <c r="H1773" s="19">
        <v>0.17</v>
      </c>
      <c r="I1773" s="7">
        <v>51</v>
      </c>
      <c r="J1773" s="7">
        <v>3</v>
      </c>
      <c r="K1773" s="16">
        <f>IF(OR(ISBLANK(I1773),ISBLANK(J1773)),"",(J1773/I1773))</f>
        <v>5.8823529411764705E-2</v>
      </c>
      <c r="L1773" s="17" t="str">
        <f>IF(K1773="","",IF(K1773&gt;=H1773,"Yes","No"))</f>
        <v>No</v>
      </c>
      <c r="M1773" s="18" t="str">
        <f>IF(OR(ISBLANK(I1773),ISBLANK(J1773)),"",IF(L1773="No", "TJ status removed",IF(K1773&gt;0.34, K1773 *1.15, K1773+0.05)))</f>
        <v>TJ status removed</v>
      </c>
      <c r="N1773" s="11">
        <v>6.79</v>
      </c>
      <c r="O1773" s="11">
        <v>111.1</v>
      </c>
      <c r="P1773" s="11">
        <v>60.67</v>
      </c>
      <c r="Q1773" s="11">
        <v>1036.33</v>
      </c>
      <c r="R1773" s="33" t="s">
        <v>3521</v>
      </c>
    </row>
    <row r="1774" spans="2:18" ht="15" customHeight="1">
      <c r="B1774" s="29" t="s">
        <v>1197</v>
      </c>
      <c r="C1774" s="13" t="s">
        <v>3582</v>
      </c>
      <c r="D1774" s="13" t="s">
        <v>3583</v>
      </c>
      <c r="E1774" s="2">
        <v>24</v>
      </c>
      <c r="F1774" s="2">
        <v>8</v>
      </c>
      <c r="G1774" s="19">
        <v>0.33</v>
      </c>
      <c r="H1774" s="19">
        <v>0.38</v>
      </c>
      <c r="I1774" s="7">
        <v>19</v>
      </c>
      <c r="J1774" s="7">
        <v>7</v>
      </c>
      <c r="K1774" s="16">
        <f>IF(OR(ISBLANK(I1774),ISBLANK(J1774)),"",(J1774/I1774))</f>
        <v>0.36842105263157893</v>
      </c>
      <c r="L1774" s="17" t="str">
        <f>IF(K1774="","",IF(K1774&gt;=H1774,"Yes","No"))</f>
        <v>No</v>
      </c>
      <c r="M1774" s="18" t="str">
        <f>IF(OR(ISBLANK(I1774),ISBLANK(J1774)),"",IF(L1774="No", "TJ status removed",IF(K1774&gt;0.34, K1774 *1.15, K1774+0.05)))</f>
        <v>TJ status removed</v>
      </c>
      <c r="N1774" s="11">
        <v>16.920000000000002</v>
      </c>
      <c r="O1774" s="11">
        <v>228.42</v>
      </c>
      <c r="P1774" s="11">
        <v>5.57</v>
      </c>
      <c r="Q1774" s="11">
        <v>1063</v>
      </c>
      <c r="R1774" s="33" t="s">
        <v>3584</v>
      </c>
    </row>
    <row r="1775" spans="2:18" ht="15" customHeight="1">
      <c r="B1775" s="29" t="s">
        <v>1197</v>
      </c>
      <c r="C1775" s="13" t="s">
        <v>3585</v>
      </c>
      <c r="D1775" s="13" t="s">
        <v>3586</v>
      </c>
      <c r="E1775" s="2">
        <v>37</v>
      </c>
      <c r="F1775" s="2">
        <v>7</v>
      </c>
      <c r="G1775" s="19">
        <v>0.19</v>
      </c>
      <c r="H1775" s="19">
        <v>0.24</v>
      </c>
      <c r="I1775" s="7">
        <v>34</v>
      </c>
      <c r="J1775" s="7">
        <v>16</v>
      </c>
      <c r="K1775" s="16">
        <f>IF(OR(ISBLANK(I1775),ISBLANK(J1775)),"",(J1775/I1775))</f>
        <v>0.47058823529411764</v>
      </c>
      <c r="L1775" s="17" t="str">
        <f>IF(K1775="","",IF(K1775&gt;=H1775,"Yes","No"))</f>
        <v>Yes</v>
      </c>
      <c r="M1775" s="18">
        <f>IF(OR(ISBLANK(I1775),ISBLANK(J1775)),"",IF(L1775="No", "TJ status removed",IF(K1775&gt;0.34, K1775 *1.15, K1775+0.05)))</f>
        <v>0.54117647058823526</v>
      </c>
      <c r="N1775" s="11">
        <v>8.56</v>
      </c>
      <c r="O1775" s="11">
        <v>469.67</v>
      </c>
      <c r="P1775" s="11">
        <v>4.62</v>
      </c>
      <c r="Q1775" s="11">
        <v>1511.5</v>
      </c>
      <c r="R1775" s="33" t="s">
        <v>3492</v>
      </c>
    </row>
    <row r="1776" spans="2:18" ht="15" customHeight="1">
      <c r="B1776" s="29" t="s">
        <v>1197</v>
      </c>
      <c r="C1776" s="13" t="s">
        <v>3587</v>
      </c>
      <c r="D1776" s="13" t="s">
        <v>3588</v>
      </c>
      <c r="E1776" s="2">
        <v>20</v>
      </c>
      <c r="F1776" s="2">
        <v>1</v>
      </c>
      <c r="G1776" s="19">
        <v>0.05</v>
      </c>
      <c r="H1776" s="19">
        <v>0.32</v>
      </c>
      <c r="I1776" s="7">
        <v>24</v>
      </c>
      <c r="J1776" s="7">
        <v>6</v>
      </c>
      <c r="K1776" s="16">
        <f>IF(OR(ISBLANK(I1776),ISBLANK(J1776)),"",(J1776/I1776))</f>
        <v>0.25</v>
      </c>
      <c r="L1776" s="17" t="str">
        <f>IF(K1776="","",IF(K1776&gt;=H1776,"Yes","No"))</f>
        <v>No</v>
      </c>
      <c r="M1776" s="18" t="str">
        <f>IF(OR(ISBLANK(I1776),ISBLANK(J1776)),"",IF(L1776="No", "TJ status removed",IF(K1776&gt;0.34, K1776 *1.15, K1776+0.05)))</f>
        <v>TJ status removed</v>
      </c>
      <c r="N1776" s="11">
        <v>3.22</v>
      </c>
      <c r="O1776" s="11">
        <v>141.88999999999999</v>
      </c>
      <c r="P1776" s="11">
        <v>4.83</v>
      </c>
      <c r="Q1776" s="11">
        <v>775.5</v>
      </c>
      <c r="R1776" s="33" t="s">
        <v>3589</v>
      </c>
    </row>
    <row r="1777" spans="2:18" ht="15" customHeight="1">
      <c r="B1777" s="29" t="s">
        <v>1197</v>
      </c>
      <c r="C1777" s="13" t="s">
        <v>3590</v>
      </c>
      <c r="D1777" s="13" t="s">
        <v>3591</v>
      </c>
      <c r="E1777" s="2">
        <v>36</v>
      </c>
      <c r="F1777" s="2">
        <v>13</v>
      </c>
      <c r="G1777" s="19">
        <v>0.36</v>
      </c>
      <c r="H1777" s="19">
        <v>0.41</v>
      </c>
      <c r="I1777" s="7">
        <v>25</v>
      </c>
      <c r="J1777" s="7">
        <v>7</v>
      </c>
      <c r="K1777" s="16">
        <f>IF(OR(ISBLANK(I1777),ISBLANK(J1777)),"",(J1777/I1777))</f>
        <v>0.28000000000000003</v>
      </c>
      <c r="L1777" s="17" t="str">
        <f>IF(K1777="","",IF(K1777&gt;=H1777,"Yes","No"))</f>
        <v>No</v>
      </c>
      <c r="M1777" s="18" t="str">
        <f>IF(OR(ISBLANK(I1777),ISBLANK(J1777)),"",IF(L1777="No", "TJ status removed",IF(K1777&gt;0.34, K1777 *1.15, K1777+0.05)))</f>
        <v>TJ status removed</v>
      </c>
      <c r="N1777" s="11">
        <v>6.28</v>
      </c>
      <c r="O1777" s="11">
        <v>157</v>
      </c>
      <c r="P1777" s="11">
        <v>14.71</v>
      </c>
      <c r="Q1777" s="11">
        <v>956.71</v>
      </c>
      <c r="R1777" s="33" t="s">
        <v>3532</v>
      </c>
    </row>
    <row r="1778" spans="2:18" ht="15" customHeight="1">
      <c r="B1778" s="29" t="s">
        <v>1197</v>
      </c>
      <c r="C1778" s="13" t="s">
        <v>3592</v>
      </c>
      <c r="D1778" s="13" t="s">
        <v>3593</v>
      </c>
      <c r="E1778" s="2">
        <v>199</v>
      </c>
      <c r="F1778" s="2">
        <v>60</v>
      </c>
      <c r="G1778" s="19">
        <v>0.3</v>
      </c>
      <c r="H1778" s="19">
        <v>0.36</v>
      </c>
      <c r="I1778" s="7">
        <v>231</v>
      </c>
      <c r="J1778" s="7">
        <v>70</v>
      </c>
      <c r="K1778" s="16">
        <f>IF(OR(ISBLANK(I1778),ISBLANK(J1778)),"",(J1778/I1778))</f>
        <v>0.30303030303030304</v>
      </c>
      <c r="L1778" s="17" t="str">
        <f>IF(K1778="","",IF(K1778&gt;=H1778,"Yes","No"))</f>
        <v>No</v>
      </c>
      <c r="M1778" s="18" t="str">
        <f>IF(OR(ISBLANK(I1778),ISBLANK(J1778)),"",IF(L1778="No", "TJ status removed",IF(K1778&gt;0.34, K1778 *1.15, K1778+0.05)))</f>
        <v>TJ status removed</v>
      </c>
      <c r="N1778" s="11">
        <v>11.47</v>
      </c>
      <c r="O1778" s="11">
        <v>184.65</v>
      </c>
      <c r="P1778" s="11">
        <v>11.06</v>
      </c>
      <c r="Q1778" s="11">
        <v>645.20000000000005</v>
      </c>
      <c r="R1778" s="33" t="s">
        <v>3513</v>
      </c>
    </row>
    <row r="1779" spans="2:18" ht="15" customHeight="1">
      <c r="B1779" s="29" t="s">
        <v>1197</v>
      </c>
      <c r="C1779" s="13" t="s">
        <v>3594</v>
      </c>
      <c r="D1779" s="13" t="s">
        <v>3595</v>
      </c>
      <c r="E1779" s="2">
        <v>249</v>
      </c>
      <c r="F1779" s="2">
        <v>77</v>
      </c>
      <c r="G1779" s="19">
        <v>0.31</v>
      </c>
      <c r="H1779" s="19">
        <v>0.37</v>
      </c>
      <c r="I1779" s="7">
        <v>259</v>
      </c>
      <c r="J1779" s="7">
        <v>85</v>
      </c>
      <c r="K1779" s="16">
        <f>IF(OR(ISBLANK(I1779),ISBLANK(J1779)),"",(J1779/I1779))</f>
        <v>0.3281853281853282</v>
      </c>
      <c r="L1779" s="17" t="str">
        <f>IF(K1779="","",IF(K1779&gt;=H1779,"Yes","No"))</f>
        <v>No</v>
      </c>
      <c r="M1779" s="18" t="str">
        <f>IF(OR(ISBLANK(I1779),ISBLANK(J1779)),"",IF(L1779="No", "TJ status removed",IF(K1779&gt;0.34, K1779 *1.15, K1779+0.05)))</f>
        <v>TJ status removed</v>
      </c>
      <c r="N1779" s="11">
        <v>10.95</v>
      </c>
      <c r="O1779" s="11">
        <v>169.54</v>
      </c>
      <c r="P1779" s="11">
        <v>9.8800000000000008</v>
      </c>
      <c r="Q1779" s="11">
        <v>715.47</v>
      </c>
      <c r="R1779" s="33" t="s">
        <v>3596</v>
      </c>
    </row>
    <row r="1780" spans="2:18" ht="15" customHeight="1">
      <c r="B1780" s="29" t="s">
        <v>1197</v>
      </c>
      <c r="C1780" s="13" t="s">
        <v>3597</v>
      </c>
      <c r="D1780" s="13" t="s">
        <v>3598</v>
      </c>
      <c r="E1780" s="2">
        <v>171</v>
      </c>
      <c r="F1780" s="2">
        <v>40</v>
      </c>
      <c r="G1780" s="19">
        <v>0.23</v>
      </c>
      <c r="H1780" s="19">
        <v>0.36</v>
      </c>
      <c r="I1780" s="7">
        <v>170</v>
      </c>
      <c r="J1780" s="7">
        <v>32</v>
      </c>
      <c r="K1780" s="16">
        <f>IF(OR(ISBLANK(I1780),ISBLANK(J1780)),"",(J1780/I1780))</f>
        <v>0.18823529411764706</v>
      </c>
      <c r="L1780" s="17" t="str">
        <f>IF(K1780="","",IF(K1780&gt;=H1780,"Yes","No"))</f>
        <v>No</v>
      </c>
      <c r="M1780" s="18" t="str">
        <f>IF(OR(ISBLANK(I1780),ISBLANK(J1780)),"",IF(L1780="No", "TJ status removed",IF(K1780&gt;0.34, K1780 *1.15, K1780+0.05)))</f>
        <v>TJ status removed</v>
      </c>
      <c r="N1780" s="11">
        <v>16.61</v>
      </c>
      <c r="O1780" s="11">
        <v>231.33</v>
      </c>
      <c r="P1780" s="11">
        <v>10.5</v>
      </c>
      <c r="Q1780" s="11">
        <v>938.19</v>
      </c>
      <c r="R1780" s="33" t="s">
        <v>3457</v>
      </c>
    </row>
    <row r="1781" spans="2:18" ht="15" customHeight="1">
      <c r="B1781" s="29" t="s">
        <v>1197</v>
      </c>
      <c r="C1781" s="13" t="s">
        <v>3599</v>
      </c>
      <c r="D1781" s="13" t="s">
        <v>3600</v>
      </c>
      <c r="E1781" s="2">
        <v>9</v>
      </c>
      <c r="F1781" s="2">
        <v>3</v>
      </c>
      <c r="G1781" s="19">
        <v>0.33</v>
      </c>
      <c r="H1781" s="19">
        <v>0.38</v>
      </c>
      <c r="I1781" s="7">
        <v>8</v>
      </c>
      <c r="J1781" s="7">
        <v>2</v>
      </c>
      <c r="K1781" s="16">
        <f>IF(OR(ISBLANK(I1781),ISBLANK(J1781)),"",(J1781/I1781))</f>
        <v>0.25</v>
      </c>
      <c r="L1781" s="17" t="str">
        <f>IF(K1781="","",IF(K1781&gt;=H1781,"Yes","No"))</f>
        <v>No</v>
      </c>
      <c r="M1781" s="18" t="str">
        <f>IF(OR(ISBLANK(I1781),ISBLANK(J1781)),"",IF(L1781="No", "TJ status removed",IF(K1781&gt;0.34, K1781 *1.15, K1781+0.05)))</f>
        <v>TJ status removed</v>
      </c>
      <c r="N1781" s="11">
        <v>0</v>
      </c>
      <c r="O1781" s="11">
        <v>68.33</v>
      </c>
      <c r="P1781" s="11">
        <v>0</v>
      </c>
      <c r="Q1781" s="11">
        <v>944</v>
      </c>
      <c r="R1781" s="33" t="s">
        <v>3469</v>
      </c>
    </row>
    <row r="1782" spans="2:18" ht="15" customHeight="1">
      <c r="B1782" s="29" t="s">
        <v>1197</v>
      </c>
      <c r="C1782" s="13" t="s">
        <v>3601</v>
      </c>
      <c r="D1782" s="13" t="s">
        <v>3602</v>
      </c>
      <c r="E1782" s="2">
        <v>43</v>
      </c>
      <c r="F1782" s="2">
        <v>8</v>
      </c>
      <c r="G1782" s="19">
        <v>0.19</v>
      </c>
      <c r="H1782" s="19">
        <v>0.25</v>
      </c>
      <c r="I1782" s="7">
        <v>58</v>
      </c>
      <c r="J1782" s="7">
        <v>3</v>
      </c>
      <c r="K1782" s="16">
        <f>IF(OR(ISBLANK(I1782),ISBLANK(J1782)),"",(J1782/I1782))</f>
        <v>5.1724137931034482E-2</v>
      </c>
      <c r="L1782" s="17" t="str">
        <f>IF(K1782="","",IF(K1782&gt;=H1782,"Yes","No"))</f>
        <v>No</v>
      </c>
      <c r="M1782" s="18" t="str">
        <f>IF(OR(ISBLANK(I1782),ISBLANK(J1782)),"",IF(L1782="No", "TJ status removed",IF(K1782&gt;0.34, K1782 *1.15, K1782+0.05)))</f>
        <v>TJ status removed</v>
      </c>
      <c r="N1782" s="11">
        <v>15.04</v>
      </c>
      <c r="O1782" s="11">
        <v>187.16</v>
      </c>
      <c r="P1782" s="11">
        <v>14.67</v>
      </c>
      <c r="Q1782" s="11">
        <v>843.67</v>
      </c>
      <c r="R1782" s="33" t="s">
        <v>3554</v>
      </c>
    </row>
    <row r="1783" spans="2:18" ht="15" customHeight="1">
      <c r="B1783" s="29" t="s">
        <v>1197</v>
      </c>
      <c r="C1783" s="13" t="s">
        <v>3603</v>
      </c>
      <c r="D1783" s="13" t="s">
        <v>3604</v>
      </c>
      <c r="E1783" s="2">
        <v>170</v>
      </c>
      <c r="F1783" s="2">
        <v>15</v>
      </c>
      <c r="G1783" s="19">
        <v>0.09</v>
      </c>
      <c r="H1783" s="19">
        <v>0.21</v>
      </c>
      <c r="I1783" s="7">
        <v>239</v>
      </c>
      <c r="J1783" s="7">
        <v>30</v>
      </c>
      <c r="K1783" s="16">
        <f>IF(OR(ISBLANK(I1783),ISBLANK(J1783)),"",(J1783/I1783))</f>
        <v>0.12552301255230125</v>
      </c>
      <c r="L1783" s="17" t="str">
        <f>IF(K1783="","",IF(K1783&gt;=H1783,"Yes","No"))</f>
        <v>No</v>
      </c>
      <c r="M1783" s="18" t="str">
        <f>IF(OR(ISBLANK(I1783),ISBLANK(J1783)),"",IF(L1783="No", "TJ status removed",IF(K1783&gt;0.34, K1783 *1.15, K1783+0.05)))</f>
        <v>TJ status removed</v>
      </c>
      <c r="N1783" s="11">
        <v>17.23</v>
      </c>
      <c r="O1783" s="11">
        <v>492.94</v>
      </c>
      <c r="P1783" s="11">
        <v>12.93</v>
      </c>
      <c r="Q1783" s="11">
        <v>1390.43</v>
      </c>
      <c r="R1783" s="33" t="s">
        <v>3605</v>
      </c>
    </row>
    <row r="1784" spans="2:18" ht="15" customHeight="1">
      <c r="B1784" s="29" t="s">
        <v>1197</v>
      </c>
      <c r="C1784" s="13" t="s">
        <v>3606</v>
      </c>
      <c r="D1784" s="13" t="s">
        <v>3607</v>
      </c>
      <c r="E1784" s="2">
        <v>21</v>
      </c>
      <c r="F1784" s="2">
        <v>10</v>
      </c>
      <c r="G1784" s="19">
        <v>0.48</v>
      </c>
      <c r="H1784" s="19">
        <v>0.55000000000000004</v>
      </c>
      <c r="I1784" s="7">
        <v>24</v>
      </c>
      <c r="J1784" s="7">
        <v>10</v>
      </c>
      <c r="K1784" s="16">
        <f>IF(OR(ISBLANK(I1784),ISBLANK(J1784)),"",(J1784/I1784))</f>
        <v>0.41666666666666669</v>
      </c>
      <c r="L1784" s="17" t="str">
        <f>IF(K1784="","",IF(K1784&gt;=H1784,"Yes","No"))</f>
        <v>No</v>
      </c>
      <c r="M1784" s="18" t="str">
        <f>IF(OR(ISBLANK(I1784),ISBLANK(J1784)),"",IF(L1784="No", "TJ status removed",IF(K1784&gt;0.34, K1784 *1.15, K1784+0.05)))</f>
        <v>TJ status removed</v>
      </c>
      <c r="N1784" s="11">
        <v>47.93</v>
      </c>
      <c r="O1784" s="11">
        <v>1118.07</v>
      </c>
      <c r="P1784" s="11">
        <v>200.5</v>
      </c>
      <c r="Q1784" s="11">
        <v>10563.3</v>
      </c>
      <c r="R1784" s="33" t="s">
        <v>3608</v>
      </c>
    </row>
    <row r="1785" spans="2:18" ht="15" customHeight="1">
      <c r="B1785" s="29" t="s">
        <v>1197</v>
      </c>
      <c r="C1785" s="13" t="s">
        <v>3609</v>
      </c>
      <c r="D1785" s="13" t="s">
        <v>3610</v>
      </c>
      <c r="E1785" s="2">
        <v>32</v>
      </c>
      <c r="F1785" s="2">
        <v>2</v>
      </c>
      <c r="G1785" s="19">
        <v>0.06</v>
      </c>
      <c r="H1785" s="19">
        <v>0.21</v>
      </c>
      <c r="I1785" s="7">
        <v>32</v>
      </c>
      <c r="J1785" s="7">
        <v>3</v>
      </c>
      <c r="K1785" s="16">
        <f>IF(OR(ISBLANK(I1785),ISBLANK(J1785)),"",(J1785/I1785))</f>
        <v>9.375E-2</v>
      </c>
      <c r="L1785" s="17" t="str">
        <f>IF(K1785="","",IF(K1785&gt;=H1785,"Yes","No"))</f>
        <v>No</v>
      </c>
      <c r="M1785" s="18" t="str">
        <f>IF(OR(ISBLANK(I1785),ISBLANK(J1785)),"",IF(L1785="No", "TJ status removed",IF(K1785&gt;0.34, K1785 *1.15, K1785+0.05)))</f>
        <v>TJ status removed</v>
      </c>
      <c r="N1785" s="11">
        <v>3.48</v>
      </c>
      <c r="O1785" s="11">
        <v>348.38</v>
      </c>
      <c r="P1785" s="11">
        <v>0</v>
      </c>
      <c r="Q1785" s="11">
        <v>1313.33</v>
      </c>
      <c r="R1785" s="33" t="s">
        <v>3472</v>
      </c>
    </row>
    <row r="1786" spans="2:18" ht="15" customHeight="1">
      <c r="B1786" s="29" t="s">
        <v>1197</v>
      </c>
      <c r="C1786" s="13" t="s">
        <v>3611</v>
      </c>
      <c r="D1786" s="13" t="s">
        <v>3612</v>
      </c>
      <c r="E1786" s="2">
        <v>114</v>
      </c>
      <c r="F1786" s="2">
        <v>19</v>
      </c>
      <c r="G1786" s="19">
        <v>0.17</v>
      </c>
      <c r="H1786" s="19">
        <v>0.24</v>
      </c>
      <c r="I1786" s="7">
        <v>220</v>
      </c>
      <c r="J1786" s="7">
        <v>36</v>
      </c>
      <c r="K1786" s="16">
        <f>IF(OR(ISBLANK(I1786),ISBLANK(J1786)),"",(J1786/I1786))</f>
        <v>0.16363636363636364</v>
      </c>
      <c r="L1786" s="17" t="str">
        <f>IF(K1786="","",IF(K1786&gt;=H1786,"Yes","No"))</f>
        <v>No</v>
      </c>
      <c r="M1786" s="18" t="str">
        <f>IF(OR(ISBLANK(I1786),ISBLANK(J1786)),"",IF(L1786="No", "TJ status removed",IF(K1786&gt;0.34, K1786 *1.15, K1786+0.05)))</f>
        <v>TJ status removed</v>
      </c>
      <c r="N1786" s="11">
        <v>16.739999999999998</v>
      </c>
      <c r="O1786" s="11">
        <v>479.44</v>
      </c>
      <c r="P1786" s="11">
        <v>14.75</v>
      </c>
      <c r="Q1786" s="11">
        <v>1386.39</v>
      </c>
      <c r="R1786" s="33" t="s">
        <v>3507</v>
      </c>
    </row>
    <row r="1787" spans="2:18" ht="15" customHeight="1">
      <c r="B1787" s="29" t="s">
        <v>1197</v>
      </c>
      <c r="C1787" s="13" t="s">
        <v>3613</v>
      </c>
      <c r="D1787" s="13" t="s">
        <v>3614</v>
      </c>
      <c r="E1787" s="2">
        <v>160</v>
      </c>
      <c r="F1787" s="2">
        <v>24</v>
      </c>
      <c r="G1787" s="19">
        <v>0.15</v>
      </c>
      <c r="H1787" s="19">
        <v>0.2</v>
      </c>
      <c r="I1787" s="7">
        <v>148</v>
      </c>
      <c r="J1787" s="7">
        <v>28</v>
      </c>
      <c r="K1787" s="16">
        <f>IF(OR(ISBLANK(I1787),ISBLANK(J1787)),"",(J1787/I1787))</f>
        <v>0.1891891891891892</v>
      </c>
      <c r="L1787" s="17" t="str">
        <f>IF(K1787="","",IF(K1787&gt;=H1787,"Yes","No"))</f>
        <v>No</v>
      </c>
      <c r="M1787" s="18" t="str">
        <f>IF(OR(ISBLANK(I1787),ISBLANK(J1787)),"",IF(L1787="No", "TJ status removed",IF(K1787&gt;0.34, K1787 *1.15, K1787+0.05)))</f>
        <v>TJ status removed</v>
      </c>
      <c r="N1787" s="11">
        <v>7.47</v>
      </c>
      <c r="O1787" s="11">
        <v>583.49</v>
      </c>
      <c r="P1787" s="11">
        <v>18.61</v>
      </c>
      <c r="Q1787" s="11">
        <v>1232.57</v>
      </c>
      <c r="R1787" s="33" t="s">
        <v>3513</v>
      </c>
    </row>
    <row r="1788" spans="2:18" ht="15" customHeight="1">
      <c r="B1788" s="29" t="s">
        <v>1197</v>
      </c>
      <c r="C1788" s="13" t="s">
        <v>3615</v>
      </c>
      <c r="D1788" s="13" t="s">
        <v>3616</v>
      </c>
      <c r="E1788" s="2">
        <v>124</v>
      </c>
      <c r="F1788" s="2">
        <v>2</v>
      </c>
      <c r="G1788" s="19">
        <v>0.02</v>
      </c>
      <c r="H1788" s="19">
        <v>0.13</v>
      </c>
      <c r="I1788" s="7">
        <v>148</v>
      </c>
      <c r="J1788" s="7">
        <v>7</v>
      </c>
      <c r="K1788" s="16">
        <f>IF(OR(ISBLANK(I1788),ISBLANK(J1788)),"",(J1788/I1788))</f>
        <v>4.72972972972973E-2</v>
      </c>
      <c r="L1788" s="17" t="str">
        <f>IF(K1788="","",IF(K1788&gt;=H1788,"Yes","No"))</f>
        <v>No</v>
      </c>
      <c r="M1788" s="18" t="str">
        <f>IF(OR(ISBLANK(I1788),ISBLANK(J1788)),"",IF(L1788="No", "TJ status removed",IF(K1788&gt;0.34, K1788 *1.15, K1788+0.05)))</f>
        <v>TJ status removed</v>
      </c>
      <c r="N1788" s="11">
        <v>25.3</v>
      </c>
      <c r="O1788" s="11">
        <v>316.52</v>
      </c>
      <c r="P1788" s="11">
        <v>5.43</v>
      </c>
      <c r="Q1788" s="11">
        <v>1316.57</v>
      </c>
      <c r="R1788" s="33" t="s">
        <v>3492</v>
      </c>
    </row>
    <row r="1789" spans="2:18" ht="15" customHeight="1">
      <c r="B1789" s="29" t="s">
        <v>1197</v>
      </c>
      <c r="C1789" s="13" t="s">
        <v>3617</v>
      </c>
      <c r="D1789" s="13" t="s">
        <v>3618</v>
      </c>
      <c r="E1789" s="14">
        <v>60</v>
      </c>
      <c r="F1789" s="14">
        <v>37</v>
      </c>
      <c r="G1789" s="15">
        <v>0.62</v>
      </c>
      <c r="H1789" s="15">
        <v>0.71</v>
      </c>
      <c r="I1789" s="7">
        <v>54</v>
      </c>
      <c r="J1789" s="7">
        <v>32</v>
      </c>
      <c r="K1789" s="16">
        <f>IF(OR(ISBLANK(I1789),ISBLANK(J1789)),"",(J1789/I1789))</f>
        <v>0.59259259259259256</v>
      </c>
      <c r="L1789" s="17" t="str">
        <f>IF(K1789="","",IF(K1789&gt;=H1789,"Yes","No"))</f>
        <v>No</v>
      </c>
      <c r="M1789" s="18" t="str">
        <f>IF(OR(ISBLANK(I1789),ISBLANK(J1789)),"",IF(L1789="No", "TJ status removed",IF(K1789&gt;0.34, K1789 *1.15, K1789+0.05)))</f>
        <v>TJ status removed</v>
      </c>
      <c r="N1789" s="11">
        <v>26</v>
      </c>
      <c r="O1789" s="11">
        <v>573.5</v>
      </c>
      <c r="P1789" s="11">
        <v>11.37</v>
      </c>
      <c r="Q1789" s="11">
        <v>1649.62</v>
      </c>
      <c r="R1789" s="33" t="s">
        <v>3532</v>
      </c>
    </row>
    <row r="1790" spans="2:18" ht="15" customHeight="1">
      <c r="B1790" s="29" t="s">
        <v>1197</v>
      </c>
      <c r="C1790" s="13" t="s">
        <v>3619</v>
      </c>
      <c r="D1790" s="13" t="s">
        <v>3620</v>
      </c>
      <c r="E1790" s="2">
        <v>19</v>
      </c>
      <c r="F1790" s="2">
        <v>6</v>
      </c>
      <c r="G1790" s="19">
        <v>0.32</v>
      </c>
      <c r="H1790" s="19">
        <v>0.37</v>
      </c>
      <c r="I1790" s="7">
        <v>19</v>
      </c>
      <c r="J1790" s="7">
        <v>3</v>
      </c>
      <c r="K1790" s="16">
        <f>IF(OR(ISBLANK(I1790),ISBLANK(J1790)),"",(J1790/I1790))</f>
        <v>0.15789473684210525</v>
      </c>
      <c r="L1790" s="17" t="str">
        <f>IF(K1790="","",IF(K1790&gt;=H1790,"Yes","No"))</f>
        <v>No</v>
      </c>
      <c r="M1790" s="18" t="str">
        <f>IF(OR(ISBLANK(I1790),ISBLANK(J1790)),"",IF(L1790="No", "TJ status removed",IF(K1790&gt;0.34, K1790 *1.15, K1790+0.05)))</f>
        <v>TJ status removed</v>
      </c>
      <c r="N1790" s="11">
        <v>0</v>
      </c>
      <c r="O1790" s="11">
        <v>179.06</v>
      </c>
      <c r="P1790" s="11">
        <v>0</v>
      </c>
      <c r="Q1790" s="11">
        <v>989</v>
      </c>
      <c r="R1790" s="33" t="s">
        <v>3539</v>
      </c>
    </row>
    <row r="1791" spans="2:18" ht="15" customHeight="1">
      <c r="B1791" s="29" t="s">
        <v>1197</v>
      </c>
      <c r="C1791" s="13" t="s">
        <v>3621</v>
      </c>
      <c r="D1791" s="13" t="s">
        <v>3622</v>
      </c>
      <c r="E1791" s="2">
        <v>274</v>
      </c>
      <c r="F1791" s="2">
        <v>40</v>
      </c>
      <c r="G1791" s="19">
        <v>0.15</v>
      </c>
      <c r="H1791" s="19">
        <v>0.2</v>
      </c>
      <c r="I1791" s="7">
        <v>312</v>
      </c>
      <c r="J1791" s="7">
        <v>60</v>
      </c>
      <c r="K1791" s="16">
        <f>IF(OR(ISBLANK(I1791),ISBLANK(J1791)),"",(J1791/I1791))</f>
        <v>0.19230769230769232</v>
      </c>
      <c r="L1791" s="17" t="str">
        <f>IF(K1791="","",IF(K1791&gt;=H1791,"Yes","No"))</f>
        <v>No</v>
      </c>
      <c r="M1791" s="18" t="str">
        <f>IF(OR(ISBLANK(I1791),ISBLANK(J1791)),"",IF(L1791="No", "TJ status removed",IF(K1791&gt;0.34, K1791 *1.15, K1791+0.05)))</f>
        <v>TJ status removed</v>
      </c>
      <c r="N1791" s="11">
        <v>8.2100000000000009</v>
      </c>
      <c r="O1791" s="11">
        <v>138.13</v>
      </c>
      <c r="P1791" s="11">
        <v>7.72</v>
      </c>
      <c r="Q1791" s="11">
        <v>614.20000000000005</v>
      </c>
      <c r="R1791" s="33" t="s">
        <v>3510</v>
      </c>
    </row>
    <row r="1792" spans="2:18" ht="15" customHeight="1">
      <c r="B1792" s="29" t="s">
        <v>1197</v>
      </c>
      <c r="C1792" s="13" t="s">
        <v>3623</v>
      </c>
      <c r="D1792" s="13" t="s">
        <v>3624</v>
      </c>
      <c r="E1792" s="2">
        <v>31</v>
      </c>
      <c r="F1792" s="2">
        <v>2</v>
      </c>
      <c r="G1792" s="19">
        <v>0.06</v>
      </c>
      <c r="H1792" s="19">
        <v>0.15</v>
      </c>
      <c r="I1792" s="7">
        <v>33</v>
      </c>
      <c r="J1792" s="7">
        <v>4</v>
      </c>
      <c r="K1792" s="16">
        <f>IF(OR(ISBLANK(I1792),ISBLANK(J1792)),"",(J1792/I1792))</f>
        <v>0.12121212121212122</v>
      </c>
      <c r="L1792" s="17" t="str">
        <f>IF(K1792="","",IF(K1792&gt;=H1792,"Yes","No"))</f>
        <v>No</v>
      </c>
      <c r="M1792" s="18" t="str">
        <f>IF(OR(ISBLANK(I1792),ISBLANK(J1792)),"",IF(L1792="No", "TJ status removed",IF(K1792&gt;0.34, K1792 *1.15, K1792+0.05)))</f>
        <v>TJ status removed</v>
      </c>
      <c r="N1792" s="11">
        <v>30.72</v>
      </c>
      <c r="O1792" s="11">
        <v>265.41000000000003</v>
      </c>
      <c r="P1792" s="11">
        <v>18</v>
      </c>
      <c r="Q1792" s="11">
        <v>1370.75</v>
      </c>
      <c r="R1792" s="33" t="s">
        <v>3513</v>
      </c>
    </row>
    <row r="1793" spans="2:18" ht="15" customHeight="1">
      <c r="B1793" s="29" t="s">
        <v>1197</v>
      </c>
      <c r="C1793" s="13" t="s">
        <v>3625</v>
      </c>
      <c r="D1793" s="13" t="s">
        <v>3626</v>
      </c>
      <c r="E1793" s="2">
        <v>161</v>
      </c>
      <c r="F1793" s="2">
        <v>4</v>
      </c>
      <c r="G1793" s="19">
        <v>0.02</v>
      </c>
      <c r="H1793" s="19">
        <v>0.13</v>
      </c>
      <c r="I1793" s="7">
        <v>217</v>
      </c>
      <c r="J1793" s="7">
        <v>8</v>
      </c>
      <c r="K1793" s="16">
        <f>IF(OR(ISBLANK(I1793),ISBLANK(J1793)),"",(J1793/I1793))</f>
        <v>3.6866359447004608E-2</v>
      </c>
      <c r="L1793" s="17" t="str">
        <f>IF(K1793="","",IF(K1793&gt;=H1793,"Yes","No"))</f>
        <v>No</v>
      </c>
      <c r="M1793" s="18" t="str">
        <f>IF(OR(ISBLANK(I1793),ISBLANK(J1793)),"",IF(L1793="No", "TJ status removed",IF(K1793&gt;0.34, K1793 *1.15, K1793+0.05)))</f>
        <v>TJ status removed</v>
      </c>
      <c r="N1793" s="11">
        <v>32.67</v>
      </c>
      <c r="O1793" s="11">
        <v>365.62</v>
      </c>
      <c r="P1793" s="11">
        <v>17.13</v>
      </c>
      <c r="Q1793" s="11">
        <v>1469.63</v>
      </c>
      <c r="R1793" s="33" t="s">
        <v>3627</v>
      </c>
    </row>
    <row r="1794" spans="2:18" ht="15" customHeight="1">
      <c r="B1794" s="29" t="s">
        <v>1197</v>
      </c>
      <c r="C1794" s="13" t="s">
        <v>3628</v>
      </c>
      <c r="D1794" s="13" t="s">
        <v>3629</v>
      </c>
      <c r="E1794" s="2">
        <v>94</v>
      </c>
      <c r="F1794" s="2">
        <v>30</v>
      </c>
      <c r="G1794" s="19">
        <v>0.32</v>
      </c>
      <c r="H1794" s="19">
        <v>0.39</v>
      </c>
      <c r="I1794" s="7">
        <v>81</v>
      </c>
      <c r="J1794" s="7">
        <v>34</v>
      </c>
      <c r="K1794" s="16">
        <f>IF(OR(ISBLANK(I1794),ISBLANK(J1794)),"",(J1794/I1794))</f>
        <v>0.41975308641975306</v>
      </c>
      <c r="L1794" s="17" t="str">
        <f>IF(K1794="","",IF(K1794&gt;=H1794,"Yes","No"))</f>
        <v>Yes</v>
      </c>
      <c r="M1794" s="18">
        <f>IF(OR(ISBLANK(I1794),ISBLANK(J1794)),"",IF(L1794="No", "TJ status removed",IF(K1794&gt;0.34, K1794 *1.15, K1794+0.05)))</f>
        <v>0.48271604938271601</v>
      </c>
      <c r="N1794" s="11">
        <v>9.43</v>
      </c>
      <c r="O1794" s="11">
        <v>452.23</v>
      </c>
      <c r="P1794" s="11">
        <v>23.97</v>
      </c>
      <c r="Q1794" s="11">
        <v>1605.65</v>
      </c>
      <c r="R1794" s="33" t="s">
        <v>3539</v>
      </c>
    </row>
    <row r="1795" spans="2:18" ht="15" customHeight="1">
      <c r="B1795" s="29" t="s">
        <v>1197</v>
      </c>
      <c r="C1795" s="13" t="s">
        <v>3630</v>
      </c>
      <c r="D1795" s="13" t="s">
        <v>3631</v>
      </c>
      <c r="E1795" s="2">
        <v>35</v>
      </c>
      <c r="F1795" s="2">
        <v>14</v>
      </c>
      <c r="G1795" s="19">
        <v>0.4</v>
      </c>
      <c r="H1795" s="19">
        <v>0.47</v>
      </c>
      <c r="I1795" s="7">
        <v>43</v>
      </c>
      <c r="J1795" s="7">
        <v>21</v>
      </c>
      <c r="K1795" s="16">
        <f>IF(OR(ISBLANK(I1795),ISBLANK(J1795)),"",(J1795/I1795))</f>
        <v>0.48837209302325579</v>
      </c>
      <c r="L1795" s="17" t="str">
        <f>IF(K1795="","",IF(K1795&gt;=H1795,"Yes","No"))</f>
        <v>Yes</v>
      </c>
      <c r="M1795" s="18">
        <f>IF(OR(ISBLANK(I1795),ISBLANK(J1795)),"",IF(L1795="No", "TJ status removed",IF(K1795&gt;0.34, K1795 *1.15, K1795+0.05)))</f>
        <v>0.56162790697674414</v>
      </c>
      <c r="N1795" s="11">
        <v>32.409999999999997</v>
      </c>
      <c r="O1795" s="11">
        <v>660.55</v>
      </c>
      <c r="P1795" s="11">
        <v>37.479999999999997</v>
      </c>
      <c r="Q1795" s="11">
        <v>1977.19</v>
      </c>
      <c r="R1795" s="33" t="s">
        <v>3486</v>
      </c>
    </row>
    <row r="1796" spans="2:18" ht="15" customHeight="1">
      <c r="B1796" s="29" t="s">
        <v>1197</v>
      </c>
      <c r="C1796" s="13" t="s">
        <v>3632</v>
      </c>
      <c r="D1796" s="13" t="s">
        <v>3633</v>
      </c>
      <c r="E1796" s="2">
        <v>204</v>
      </c>
      <c r="F1796" s="2">
        <v>9</v>
      </c>
      <c r="G1796" s="19">
        <v>0.04</v>
      </c>
      <c r="H1796" s="19">
        <v>0.11</v>
      </c>
      <c r="I1796" s="7">
        <v>224</v>
      </c>
      <c r="J1796" s="7">
        <v>15</v>
      </c>
      <c r="K1796" s="16">
        <f>IF(OR(ISBLANK(I1796),ISBLANK(J1796)),"",(J1796/I1796))</f>
        <v>6.6964285714285712E-2</v>
      </c>
      <c r="L1796" s="17" t="str">
        <f>IF(K1796="","",IF(K1796&gt;=H1796,"Yes","No"))</f>
        <v>No</v>
      </c>
      <c r="M1796" s="18" t="str">
        <f>IF(OR(ISBLANK(I1796),ISBLANK(J1796)),"",IF(L1796="No", "TJ status removed",IF(K1796&gt;0.34, K1796 *1.15, K1796+0.05)))</f>
        <v>TJ status removed</v>
      </c>
      <c r="N1796" s="11">
        <v>17.45</v>
      </c>
      <c r="O1796" s="11">
        <v>291.18</v>
      </c>
      <c r="P1796" s="11">
        <v>33.53</v>
      </c>
      <c r="Q1796" s="11">
        <v>1133.1300000000001</v>
      </c>
      <c r="R1796" s="33" t="s">
        <v>3570</v>
      </c>
    </row>
    <row r="1797" spans="2:18" ht="15" customHeight="1">
      <c r="B1797" s="29" t="s">
        <v>1197</v>
      </c>
      <c r="C1797" s="13" t="s">
        <v>3634</v>
      </c>
      <c r="D1797" s="13" t="s">
        <v>3635</v>
      </c>
      <c r="E1797" s="2">
        <v>79</v>
      </c>
      <c r="F1797" s="2">
        <v>4</v>
      </c>
      <c r="G1797" s="19">
        <v>0.05</v>
      </c>
      <c r="H1797" s="19">
        <v>0.14000000000000001</v>
      </c>
      <c r="I1797" s="7">
        <v>97</v>
      </c>
      <c r="J1797" s="7">
        <v>6</v>
      </c>
      <c r="K1797" s="16">
        <f>IF(OR(ISBLANK(I1797),ISBLANK(J1797)),"",(J1797/I1797))</f>
        <v>6.1855670103092786E-2</v>
      </c>
      <c r="L1797" s="17" t="str">
        <f>IF(K1797="","",IF(K1797&gt;=H1797,"Yes","No"))</f>
        <v>No</v>
      </c>
      <c r="M1797" s="18" t="str">
        <f>IF(OR(ISBLANK(I1797),ISBLANK(J1797)),"",IF(L1797="No", "TJ status removed",IF(K1797&gt;0.34, K1797 *1.15, K1797+0.05)))</f>
        <v>TJ status removed</v>
      </c>
      <c r="N1797" s="11">
        <v>20.350000000000001</v>
      </c>
      <c r="O1797" s="11">
        <v>231.98</v>
      </c>
      <c r="P1797" s="11">
        <v>70</v>
      </c>
      <c r="Q1797" s="11">
        <v>1128.83</v>
      </c>
      <c r="R1797" s="33" t="s">
        <v>3636</v>
      </c>
    </row>
    <row r="1798" spans="2:18" ht="15" customHeight="1">
      <c r="B1798" s="29" t="s">
        <v>1197</v>
      </c>
      <c r="C1798" s="13" t="s">
        <v>3637</v>
      </c>
      <c r="D1798" s="13" t="s">
        <v>3638</v>
      </c>
      <c r="E1798" s="2">
        <v>74</v>
      </c>
      <c r="F1798" s="2">
        <v>11</v>
      </c>
      <c r="G1798" s="19">
        <v>0.15</v>
      </c>
      <c r="H1798" s="19">
        <v>0.21</v>
      </c>
      <c r="I1798" s="7">
        <v>58</v>
      </c>
      <c r="J1798" s="7">
        <v>10</v>
      </c>
      <c r="K1798" s="16">
        <f>IF(OR(ISBLANK(I1798),ISBLANK(J1798)),"",(J1798/I1798))</f>
        <v>0.17241379310344829</v>
      </c>
      <c r="L1798" s="17" t="str">
        <f>IF(K1798="","",IF(K1798&gt;=H1798,"Yes","No"))</f>
        <v>No</v>
      </c>
      <c r="M1798" s="18" t="str">
        <f>IF(OR(ISBLANK(I1798),ISBLANK(J1798)),"",IF(L1798="No", "TJ status removed",IF(K1798&gt;0.34, K1798 *1.15, K1798+0.05)))</f>
        <v>TJ status removed</v>
      </c>
      <c r="N1798" s="11">
        <v>12.81</v>
      </c>
      <c r="O1798" s="11">
        <v>256.27</v>
      </c>
      <c r="P1798" s="11">
        <v>13.9</v>
      </c>
      <c r="Q1798" s="11">
        <v>867.9</v>
      </c>
      <c r="R1798" s="33" t="s">
        <v>3469</v>
      </c>
    </row>
    <row r="1799" spans="2:18" ht="15" customHeight="1">
      <c r="B1799" s="29" t="s">
        <v>1197</v>
      </c>
      <c r="C1799" s="13" t="s">
        <v>3639</v>
      </c>
      <c r="D1799" s="13" t="s">
        <v>3640</v>
      </c>
      <c r="E1799" s="2">
        <v>47</v>
      </c>
      <c r="F1799" s="2">
        <v>12</v>
      </c>
      <c r="G1799" s="19">
        <v>0.26</v>
      </c>
      <c r="H1799" s="19">
        <v>0.31</v>
      </c>
      <c r="I1799" s="7">
        <v>42</v>
      </c>
      <c r="J1799" s="7">
        <v>4</v>
      </c>
      <c r="K1799" s="16">
        <f>IF(OR(ISBLANK(I1799),ISBLANK(J1799)),"",(J1799/I1799))</f>
        <v>9.5238095238095233E-2</v>
      </c>
      <c r="L1799" s="17" t="str">
        <f>IF(K1799="","",IF(K1799&gt;=H1799,"Yes","No"))</f>
        <v>No</v>
      </c>
      <c r="M1799" s="18" t="str">
        <f>IF(OR(ISBLANK(I1799),ISBLANK(J1799)),"",IF(L1799="No", "TJ status removed",IF(K1799&gt;0.34, K1799 *1.15, K1799+0.05)))</f>
        <v>TJ status removed</v>
      </c>
      <c r="N1799" s="11">
        <v>5.42</v>
      </c>
      <c r="O1799" s="11">
        <v>151.55000000000001</v>
      </c>
      <c r="P1799" s="11">
        <v>7</v>
      </c>
      <c r="Q1799" s="11">
        <v>964</v>
      </c>
      <c r="R1799" s="33" t="s">
        <v>3641</v>
      </c>
    </row>
    <row r="1800" spans="2:18" ht="15" customHeight="1">
      <c r="B1800" s="29" t="s">
        <v>1197</v>
      </c>
      <c r="C1800" s="13" t="s">
        <v>3642</v>
      </c>
      <c r="D1800" s="13" t="s">
        <v>3643</v>
      </c>
      <c r="E1800" s="2">
        <v>27</v>
      </c>
      <c r="F1800" s="2">
        <v>11</v>
      </c>
      <c r="G1800" s="19">
        <v>0.41</v>
      </c>
      <c r="H1800" s="19">
        <v>0.47</v>
      </c>
      <c r="I1800" s="7">
        <v>10</v>
      </c>
      <c r="J1800" s="7">
        <v>2</v>
      </c>
      <c r="K1800" s="16">
        <f>IF(OR(ISBLANK(I1800),ISBLANK(J1800)),"",(J1800/I1800))</f>
        <v>0.2</v>
      </c>
      <c r="L1800" s="17" t="str">
        <f>IF(K1800="","",IF(K1800&gt;=H1800,"Yes","No"))</f>
        <v>No</v>
      </c>
      <c r="M1800" s="18" t="str">
        <f>IF(OR(ISBLANK(I1800),ISBLANK(J1800)),"",IF(L1800="No", "TJ status removed",IF(K1800&gt;0.34, K1800 *1.15, K1800+0.05)))</f>
        <v>TJ status removed</v>
      </c>
      <c r="N1800" s="11">
        <v>7</v>
      </c>
      <c r="O1800" s="11">
        <v>121.75</v>
      </c>
      <c r="P1800" s="11">
        <v>0</v>
      </c>
      <c r="Q1800" s="11">
        <v>1338.5</v>
      </c>
      <c r="R1800" s="33" t="s">
        <v>3608</v>
      </c>
    </row>
    <row r="1801" spans="2:18" ht="15" customHeight="1">
      <c r="B1801" s="29" t="s">
        <v>1197</v>
      </c>
      <c r="C1801" s="13" t="s">
        <v>3644</v>
      </c>
      <c r="D1801" s="13" t="s">
        <v>3645</v>
      </c>
      <c r="E1801" s="2">
        <v>252</v>
      </c>
      <c r="F1801" s="2">
        <v>48</v>
      </c>
      <c r="G1801" s="19">
        <v>0.19</v>
      </c>
      <c r="H1801" s="19">
        <v>0.25</v>
      </c>
      <c r="I1801" s="7">
        <v>197</v>
      </c>
      <c r="J1801" s="7">
        <v>40</v>
      </c>
      <c r="K1801" s="16">
        <f>IF(OR(ISBLANK(I1801),ISBLANK(J1801)),"",(J1801/I1801))</f>
        <v>0.20304568527918782</v>
      </c>
      <c r="L1801" s="17" t="str">
        <f>IF(K1801="","",IF(K1801&gt;=H1801,"Yes","No"))</f>
        <v>No</v>
      </c>
      <c r="M1801" s="18" t="str">
        <f>IF(OR(ISBLANK(I1801),ISBLANK(J1801)),"",IF(L1801="No", "TJ status removed",IF(K1801&gt;0.34, K1801 *1.15, K1801+0.05)))</f>
        <v>TJ status removed</v>
      </c>
      <c r="N1801" s="11">
        <v>26.72</v>
      </c>
      <c r="O1801" s="11">
        <v>416.95</v>
      </c>
      <c r="P1801" s="11">
        <v>35.15</v>
      </c>
      <c r="Q1801" s="11">
        <v>1351.83</v>
      </c>
      <c r="R1801" s="33" t="s">
        <v>3513</v>
      </c>
    </row>
    <row r="1802" spans="2:18" ht="15" customHeight="1">
      <c r="B1802" s="29" t="s">
        <v>1197</v>
      </c>
      <c r="C1802" s="13" t="s">
        <v>3646</v>
      </c>
      <c r="D1802" s="13" t="s">
        <v>3647</v>
      </c>
      <c r="E1802" s="2">
        <v>440</v>
      </c>
      <c r="F1802" s="2">
        <v>19</v>
      </c>
      <c r="G1802" s="19">
        <v>0.04</v>
      </c>
      <c r="H1802" s="19">
        <v>0.12</v>
      </c>
      <c r="I1802" s="7">
        <v>426</v>
      </c>
      <c r="J1802" s="7">
        <v>23</v>
      </c>
      <c r="K1802" s="16">
        <f>IF(OR(ISBLANK(I1802),ISBLANK(J1802)),"",(J1802/I1802))</f>
        <v>5.39906103286385E-2</v>
      </c>
      <c r="L1802" s="17" t="str">
        <f>IF(K1802="","",IF(K1802&gt;=H1802,"Yes","No"))</f>
        <v>No</v>
      </c>
      <c r="M1802" s="18" t="str">
        <f>IF(OR(ISBLANK(I1802),ISBLANK(J1802)),"",IF(L1802="No", "TJ status removed",IF(K1802&gt;0.34, K1802 *1.15, K1802+0.05)))</f>
        <v>TJ status removed</v>
      </c>
      <c r="N1802" s="11">
        <v>41.71</v>
      </c>
      <c r="O1802" s="11">
        <v>506.22</v>
      </c>
      <c r="P1802" s="11">
        <v>60.61</v>
      </c>
      <c r="Q1802" s="11">
        <v>1328.3</v>
      </c>
      <c r="R1802" s="33" t="s">
        <v>3648</v>
      </c>
    </row>
    <row r="1803" spans="2:18" ht="15" customHeight="1">
      <c r="B1803" s="29" t="s">
        <v>1197</v>
      </c>
      <c r="C1803" s="13" t="s">
        <v>3649</v>
      </c>
      <c r="D1803" s="13" t="s">
        <v>3650</v>
      </c>
      <c r="E1803" s="2">
        <v>94</v>
      </c>
      <c r="F1803" s="2">
        <v>7</v>
      </c>
      <c r="G1803" s="19">
        <v>7.0000000000000007E-2</v>
      </c>
      <c r="H1803" s="19">
        <v>0.26</v>
      </c>
      <c r="I1803" s="7">
        <v>102</v>
      </c>
      <c r="J1803" s="7">
        <v>14</v>
      </c>
      <c r="K1803" s="16">
        <f>IF(OR(ISBLANK(I1803),ISBLANK(J1803)),"",(J1803/I1803))</f>
        <v>0.13725490196078433</v>
      </c>
      <c r="L1803" s="17" t="str">
        <f>IF(K1803="","",IF(K1803&gt;=H1803,"Yes","No"))</f>
        <v>No</v>
      </c>
      <c r="M1803" s="18" t="str">
        <f>IF(OR(ISBLANK(I1803),ISBLANK(J1803)),"",IF(L1803="No", "TJ status removed",IF(K1803&gt;0.34, K1803 *1.15, K1803+0.05)))</f>
        <v>TJ status removed</v>
      </c>
      <c r="N1803" s="11">
        <v>23.84</v>
      </c>
      <c r="O1803" s="11">
        <v>306.75</v>
      </c>
      <c r="P1803" s="11">
        <v>23.71</v>
      </c>
      <c r="Q1803" s="11">
        <v>1492</v>
      </c>
      <c r="R1803" s="33" t="s">
        <v>3651</v>
      </c>
    </row>
    <row r="1804" spans="2:18" ht="15" customHeight="1">
      <c r="B1804" s="29" t="s">
        <v>1197</v>
      </c>
      <c r="C1804" s="13" t="s">
        <v>3652</v>
      </c>
      <c r="D1804" s="13" t="s">
        <v>3653</v>
      </c>
      <c r="E1804" s="2">
        <v>77</v>
      </c>
      <c r="F1804" s="2">
        <v>11</v>
      </c>
      <c r="G1804" s="19">
        <v>0.14000000000000001</v>
      </c>
      <c r="H1804" s="19">
        <v>0.19</v>
      </c>
      <c r="I1804" s="7">
        <v>96</v>
      </c>
      <c r="J1804" s="7">
        <v>4</v>
      </c>
      <c r="K1804" s="16">
        <f>IF(OR(ISBLANK(I1804),ISBLANK(J1804)),"",(J1804/I1804))</f>
        <v>4.1666666666666664E-2</v>
      </c>
      <c r="L1804" s="17" t="str">
        <f>IF(K1804="","",IF(K1804&gt;=H1804,"Yes","No"))</f>
        <v>No</v>
      </c>
      <c r="M1804" s="18" t="str">
        <f>IF(OR(ISBLANK(I1804),ISBLANK(J1804)),"",IF(L1804="No", "TJ status removed",IF(K1804&gt;0.34, K1804 *1.15, K1804+0.05)))</f>
        <v>TJ status removed</v>
      </c>
      <c r="N1804" s="11">
        <v>14.67</v>
      </c>
      <c r="O1804" s="11">
        <v>165.99</v>
      </c>
      <c r="P1804" s="11">
        <v>37</v>
      </c>
      <c r="Q1804" s="11">
        <v>1356</v>
      </c>
      <c r="R1804" s="33" t="s">
        <v>3596</v>
      </c>
    </row>
    <row r="1805" spans="2:18" ht="15" customHeight="1">
      <c r="B1805" s="29" t="s">
        <v>1197</v>
      </c>
      <c r="C1805" s="13" t="s">
        <v>3654</v>
      </c>
      <c r="D1805" s="13" t="s">
        <v>3655</v>
      </c>
      <c r="E1805" s="2">
        <v>115</v>
      </c>
      <c r="F1805" s="2">
        <v>4</v>
      </c>
      <c r="G1805" s="19">
        <v>0.03</v>
      </c>
      <c r="H1805" s="19">
        <v>0.13</v>
      </c>
      <c r="I1805" s="7">
        <v>138</v>
      </c>
      <c r="J1805" s="7">
        <v>8</v>
      </c>
      <c r="K1805" s="16">
        <f>IF(OR(ISBLANK(I1805),ISBLANK(J1805)),"",(J1805/I1805))</f>
        <v>5.7971014492753624E-2</v>
      </c>
      <c r="L1805" s="17" t="str">
        <f>IF(K1805="","",IF(K1805&gt;=H1805,"Yes","No"))</f>
        <v>No</v>
      </c>
      <c r="M1805" s="18" t="str">
        <f>IF(OR(ISBLANK(I1805),ISBLANK(J1805)),"",IF(L1805="No", "TJ status removed",IF(K1805&gt;0.34, K1805 *1.15, K1805+0.05)))</f>
        <v>TJ status removed</v>
      </c>
      <c r="N1805" s="11">
        <v>9.6</v>
      </c>
      <c r="O1805" s="11">
        <v>217.07</v>
      </c>
      <c r="P1805" s="11">
        <v>6.5</v>
      </c>
      <c r="Q1805" s="11">
        <v>960.13</v>
      </c>
      <c r="R1805" s="33" t="s">
        <v>3656</v>
      </c>
    </row>
    <row r="1806" spans="2:18" ht="15" customHeight="1">
      <c r="B1806" s="29" t="s">
        <v>1197</v>
      </c>
      <c r="C1806" s="13" t="s">
        <v>3657</v>
      </c>
      <c r="D1806" s="13" t="s">
        <v>3658</v>
      </c>
      <c r="E1806" s="2">
        <v>20</v>
      </c>
      <c r="F1806" s="2">
        <v>10</v>
      </c>
      <c r="G1806" s="19">
        <v>0.5</v>
      </c>
      <c r="H1806" s="19">
        <v>0.57999999999999996</v>
      </c>
      <c r="I1806" s="7">
        <v>26</v>
      </c>
      <c r="J1806" s="7">
        <v>15</v>
      </c>
      <c r="K1806" s="16">
        <f>IF(OR(ISBLANK(I1806),ISBLANK(J1806)),"",(J1806/I1806))</f>
        <v>0.57692307692307687</v>
      </c>
      <c r="L1806" s="17" t="str">
        <f>IF(K1806="","",IF(K1806&gt;=H1806,"Yes","No"))</f>
        <v>No</v>
      </c>
      <c r="M1806" s="18" t="str">
        <f>IF(OR(ISBLANK(I1806),ISBLANK(J1806)),"",IF(L1806="No", "TJ status removed",IF(K1806&gt;0.34, K1806 *1.15, K1806+0.05)))</f>
        <v>TJ status removed</v>
      </c>
      <c r="N1806" s="11">
        <v>0</v>
      </c>
      <c r="O1806" s="11">
        <v>136.63999999999999</v>
      </c>
      <c r="P1806" s="11">
        <v>5.07</v>
      </c>
      <c r="Q1806" s="11">
        <v>835.8</v>
      </c>
      <c r="R1806" s="33" t="s">
        <v>3659</v>
      </c>
    </row>
    <row r="1807" spans="2:18" ht="15" customHeight="1">
      <c r="B1807" s="29" t="s">
        <v>1197</v>
      </c>
      <c r="C1807" s="13" t="s">
        <v>3660</v>
      </c>
      <c r="D1807" s="13" t="s">
        <v>3661</v>
      </c>
      <c r="E1807" s="2">
        <v>11</v>
      </c>
      <c r="F1807" s="2">
        <v>4</v>
      </c>
      <c r="G1807" s="19">
        <v>0.36</v>
      </c>
      <c r="H1807" s="19">
        <v>0.41</v>
      </c>
      <c r="I1807" s="7">
        <v>7</v>
      </c>
      <c r="J1807" s="7">
        <v>3</v>
      </c>
      <c r="K1807" s="16">
        <f>IF(OR(ISBLANK(I1807),ISBLANK(J1807)),"",(J1807/I1807))</f>
        <v>0.42857142857142855</v>
      </c>
      <c r="L1807" s="17" t="str">
        <f>IF(K1807="","",IF(K1807&gt;=H1807,"Yes","No"))</f>
        <v>Yes</v>
      </c>
      <c r="M1807" s="18">
        <f>IF(OR(ISBLANK(I1807),ISBLANK(J1807)),"",IF(L1807="No", "TJ status removed",IF(K1807&gt;0.34, K1807 *1.15, K1807+0.05)))</f>
        <v>0.49285714285714277</v>
      </c>
      <c r="N1807" s="11">
        <v>0</v>
      </c>
      <c r="O1807" s="11">
        <v>550</v>
      </c>
      <c r="P1807" s="11">
        <v>0</v>
      </c>
      <c r="Q1807" s="11">
        <v>1059.33</v>
      </c>
      <c r="R1807" s="33" t="s">
        <v>3486</v>
      </c>
    </row>
    <row r="1808" spans="2:18" ht="15" customHeight="1">
      <c r="B1808" s="29" t="s">
        <v>1197</v>
      </c>
      <c r="C1808" s="13" t="s">
        <v>3662</v>
      </c>
      <c r="D1808" s="13" t="s">
        <v>3663</v>
      </c>
      <c r="E1808" s="2">
        <v>175</v>
      </c>
      <c r="F1808" s="2">
        <v>43</v>
      </c>
      <c r="G1808" s="19">
        <v>0.25</v>
      </c>
      <c r="H1808" s="19">
        <v>0.33</v>
      </c>
      <c r="I1808" s="7">
        <v>215</v>
      </c>
      <c r="J1808" s="7">
        <v>69</v>
      </c>
      <c r="K1808" s="16">
        <f>IF(OR(ISBLANK(I1808),ISBLANK(J1808)),"",(J1808/I1808))</f>
        <v>0.32093023255813952</v>
      </c>
      <c r="L1808" s="17" t="str">
        <f>IF(K1808="","",IF(K1808&gt;=H1808,"Yes","No"))</f>
        <v>No</v>
      </c>
      <c r="M1808" s="18" t="str">
        <f>IF(OR(ISBLANK(I1808),ISBLANK(J1808)),"",IF(L1808="No", "TJ status removed",IF(K1808&gt;0.34, K1808 *1.15, K1808+0.05)))</f>
        <v>TJ status removed</v>
      </c>
      <c r="N1808" s="11">
        <v>26.73</v>
      </c>
      <c r="O1808" s="11">
        <v>802.81</v>
      </c>
      <c r="P1808" s="11">
        <v>24.68</v>
      </c>
      <c r="Q1808" s="11">
        <v>1803.54</v>
      </c>
      <c r="R1808" s="33" t="s">
        <v>3492</v>
      </c>
    </row>
    <row r="1809" spans="2:18" ht="15" customHeight="1">
      <c r="B1809" s="29" t="s">
        <v>1197</v>
      </c>
      <c r="C1809" s="13" t="s">
        <v>3664</v>
      </c>
      <c r="D1809" s="13" t="s">
        <v>3665</v>
      </c>
      <c r="E1809" s="14">
        <v>26</v>
      </c>
      <c r="F1809" s="14">
        <v>15</v>
      </c>
      <c r="G1809" s="15">
        <v>0.57999999999999996</v>
      </c>
      <c r="H1809" s="15">
        <v>0.82</v>
      </c>
      <c r="I1809" s="7">
        <v>31</v>
      </c>
      <c r="J1809" s="7">
        <v>25</v>
      </c>
      <c r="K1809" s="16">
        <f>IF(OR(ISBLANK(I1809),ISBLANK(J1809)),"",(J1809/I1809))</f>
        <v>0.80645161290322576</v>
      </c>
      <c r="L1809" s="17" t="str">
        <f>IF(K1809="","",IF(K1809&gt;=H1809,"Yes","No"))</f>
        <v>No</v>
      </c>
      <c r="M1809" s="18" t="str">
        <f>IF(OR(ISBLANK(I1809),ISBLANK(J1809)),"",IF(L1809="No", "TJ status removed",IF(K1809&gt;0.34, K1809 *1.15, K1809+0.05)))</f>
        <v>TJ status removed</v>
      </c>
      <c r="N1809" s="11">
        <v>7.33</v>
      </c>
      <c r="O1809" s="11">
        <v>718.17</v>
      </c>
      <c r="P1809" s="11">
        <v>17.96</v>
      </c>
      <c r="Q1809" s="11">
        <v>4701.5200000000004</v>
      </c>
      <c r="R1809" s="33" t="s">
        <v>3666</v>
      </c>
    </row>
    <row r="1810" spans="2:18" ht="15" customHeight="1">
      <c r="B1810" s="29" t="s">
        <v>1197</v>
      </c>
      <c r="C1810" s="13" t="s">
        <v>3667</v>
      </c>
      <c r="D1810" s="13" t="s">
        <v>3668</v>
      </c>
      <c r="E1810" s="2">
        <v>78</v>
      </c>
      <c r="F1810" s="2">
        <v>9</v>
      </c>
      <c r="G1810" s="19">
        <v>0.12</v>
      </c>
      <c r="H1810" s="19">
        <v>0.26</v>
      </c>
      <c r="I1810" s="7">
        <v>46</v>
      </c>
      <c r="J1810" s="7">
        <v>10</v>
      </c>
      <c r="K1810" s="16">
        <f>IF(OR(ISBLANK(I1810),ISBLANK(J1810)),"",(J1810/I1810))</f>
        <v>0.21739130434782608</v>
      </c>
      <c r="L1810" s="17" t="str">
        <f>IF(K1810="","",IF(K1810&gt;=H1810,"Yes","No"))</f>
        <v>No</v>
      </c>
      <c r="M1810" s="18" t="str">
        <f>IF(OR(ISBLANK(I1810),ISBLANK(J1810)),"",IF(L1810="No", "TJ status removed",IF(K1810&gt;0.34, K1810 *1.15, K1810+0.05)))</f>
        <v>TJ status removed</v>
      </c>
      <c r="N1810" s="11">
        <v>14.06</v>
      </c>
      <c r="O1810" s="11">
        <v>245.42</v>
      </c>
      <c r="P1810" s="11">
        <v>21.1</v>
      </c>
      <c r="Q1810" s="11">
        <v>1201.5999999999999</v>
      </c>
      <c r="R1810" s="33" t="s">
        <v>3495</v>
      </c>
    </row>
    <row r="1811" spans="2:18" ht="15" customHeight="1">
      <c r="B1811" s="29" t="s">
        <v>1197</v>
      </c>
      <c r="C1811" s="13" t="s">
        <v>3669</v>
      </c>
      <c r="D1811" s="13" t="s">
        <v>3670</v>
      </c>
      <c r="E1811" s="2">
        <v>33</v>
      </c>
      <c r="F1811" s="2">
        <v>12</v>
      </c>
      <c r="G1811" s="19">
        <v>0.36</v>
      </c>
      <c r="H1811" s="19">
        <v>0.41</v>
      </c>
      <c r="I1811" s="7">
        <v>51</v>
      </c>
      <c r="J1811" s="7">
        <v>29</v>
      </c>
      <c r="K1811" s="16">
        <f>IF(OR(ISBLANK(I1811),ISBLANK(J1811)),"",(J1811/I1811))</f>
        <v>0.56862745098039214</v>
      </c>
      <c r="L1811" s="17" t="str">
        <f>IF(K1811="","",IF(K1811&gt;=H1811,"Yes","No"))</f>
        <v>Yes</v>
      </c>
      <c r="M1811" s="18">
        <f>IF(OR(ISBLANK(I1811),ISBLANK(J1811)),"",IF(L1811="No", "TJ status removed",IF(K1811&gt;0.34, K1811 *1.15, K1811+0.05)))</f>
        <v>0.65392156862745088</v>
      </c>
      <c r="N1811" s="11">
        <v>15.23</v>
      </c>
      <c r="O1811" s="11">
        <v>833.05</v>
      </c>
      <c r="P1811" s="11">
        <v>24.17</v>
      </c>
      <c r="Q1811" s="11">
        <v>2443.62</v>
      </c>
      <c r="R1811" s="33" t="s">
        <v>3589</v>
      </c>
    </row>
    <row r="1812" spans="2:18" ht="15" customHeight="1">
      <c r="B1812" s="29" t="s">
        <v>1197</v>
      </c>
      <c r="C1812" s="13" t="s">
        <v>3671</v>
      </c>
      <c r="D1812" s="13" t="s">
        <v>3672</v>
      </c>
      <c r="E1812" s="2">
        <v>52</v>
      </c>
      <c r="F1812" s="2">
        <v>12</v>
      </c>
      <c r="G1812" s="19">
        <v>0.23</v>
      </c>
      <c r="H1812" s="19">
        <v>0.33</v>
      </c>
      <c r="I1812" s="7">
        <v>64</v>
      </c>
      <c r="J1812" s="7">
        <v>19</v>
      </c>
      <c r="K1812" s="16">
        <f>IF(OR(ISBLANK(I1812),ISBLANK(J1812)),"",(J1812/I1812))</f>
        <v>0.296875</v>
      </c>
      <c r="L1812" s="17" t="str">
        <f>IF(K1812="","",IF(K1812&gt;=H1812,"Yes","No"))</f>
        <v>No</v>
      </c>
      <c r="M1812" s="18" t="str">
        <f>IF(OR(ISBLANK(I1812),ISBLANK(J1812)),"",IF(L1812="No", "TJ status removed",IF(K1812&gt;0.34, K1812 *1.15, K1812+0.05)))</f>
        <v>TJ status removed</v>
      </c>
      <c r="N1812" s="11">
        <v>20.49</v>
      </c>
      <c r="O1812" s="11">
        <v>777.31</v>
      </c>
      <c r="P1812" s="11">
        <v>49</v>
      </c>
      <c r="Q1812" s="11">
        <v>2304.2600000000002</v>
      </c>
      <c r="R1812" s="33" t="s">
        <v>3469</v>
      </c>
    </row>
    <row r="1813" spans="2:18" ht="15" customHeight="1">
      <c r="B1813" s="29" t="s">
        <v>1197</v>
      </c>
      <c r="C1813" s="13" t="s">
        <v>3673</v>
      </c>
      <c r="D1813" s="13" t="s">
        <v>3674</v>
      </c>
      <c r="E1813" s="2">
        <v>40</v>
      </c>
      <c r="F1813" s="2">
        <v>10</v>
      </c>
      <c r="G1813" s="19">
        <v>0.25</v>
      </c>
      <c r="H1813" s="19">
        <v>0.32</v>
      </c>
      <c r="I1813" s="7">
        <v>29</v>
      </c>
      <c r="J1813" s="7">
        <v>10</v>
      </c>
      <c r="K1813" s="16">
        <f>IF(OR(ISBLANK(I1813),ISBLANK(J1813)),"",(J1813/I1813))</f>
        <v>0.34482758620689657</v>
      </c>
      <c r="L1813" s="17" t="str">
        <f>IF(K1813="","",IF(K1813&gt;=H1813,"Yes","No"))</f>
        <v>Yes</v>
      </c>
      <c r="M1813" s="18">
        <f>IF(OR(ISBLANK(I1813),ISBLANK(J1813)),"",IF(L1813="No", "TJ status removed",IF(K1813&gt;0.34, K1813 *1.15, K1813+0.05)))</f>
        <v>0.39655172413793105</v>
      </c>
      <c r="N1813" s="11">
        <v>6.89</v>
      </c>
      <c r="O1813" s="11">
        <v>265.52999999999997</v>
      </c>
      <c r="P1813" s="11">
        <v>9.9</v>
      </c>
      <c r="Q1813" s="11">
        <v>1202.5999999999999</v>
      </c>
      <c r="R1813" s="33" t="s">
        <v>3486</v>
      </c>
    </row>
    <row r="1814" spans="2:18" ht="15" customHeight="1">
      <c r="B1814" s="29" t="s">
        <v>1197</v>
      </c>
      <c r="C1814" s="13" t="s">
        <v>3675</v>
      </c>
      <c r="D1814" s="13" t="s">
        <v>3676</v>
      </c>
      <c r="E1814" s="14">
        <v>20</v>
      </c>
      <c r="F1814" s="14">
        <v>13</v>
      </c>
      <c r="G1814" s="15">
        <v>0.65</v>
      </c>
      <c r="H1814" s="15">
        <v>0.75</v>
      </c>
      <c r="I1814" s="7">
        <v>23</v>
      </c>
      <c r="J1814" s="7">
        <v>16</v>
      </c>
      <c r="K1814" s="16">
        <f>IF(OR(ISBLANK(I1814),ISBLANK(J1814)),"",(J1814/I1814))</f>
        <v>0.69565217391304346</v>
      </c>
      <c r="L1814" s="17" t="str">
        <f>IF(K1814="","",IF(K1814&gt;=H1814,"Yes","No"))</f>
        <v>No</v>
      </c>
      <c r="M1814" s="18" t="str">
        <f>IF(OR(ISBLANK(I1814),ISBLANK(J1814)),"",IF(L1814="No", "TJ status removed",IF(K1814&gt;0.34, K1814 *1.15, K1814+0.05)))</f>
        <v>TJ status removed</v>
      </c>
      <c r="N1814" s="11">
        <v>22.29</v>
      </c>
      <c r="O1814" s="11">
        <v>2318.29</v>
      </c>
      <c r="P1814" s="11">
        <v>12.88</v>
      </c>
      <c r="Q1814" s="11">
        <v>14140.5</v>
      </c>
      <c r="R1814" s="33" t="s">
        <v>3677</v>
      </c>
    </row>
    <row r="1815" spans="2:18" ht="15" customHeight="1">
      <c r="B1815" s="29" t="s">
        <v>1197</v>
      </c>
      <c r="C1815" s="13" t="s">
        <v>3678</v>
      </c>
      <c r="D1815" s="13" t="s">
        <v>3679</v>
      </c>
      <c r="E1815" s="2">
        <v>137</v>
      </c>
      <c r="F1815" s="2">
        <v>11</v>
      </c>
      <c r="G1815" s="19">
        <v>0.08</v>
      </c>
      <c r="H1815" s="19">
        <v>0.15</v>
      </c>
      <c r="I1815" s="7">
        <v>177</v>
      </c>
      <c r="J1815" s="7">
        <v>9</v>
      </c>
      <c r="K1815" s="16">
        <f>IF(OR(ISBLANK(I1815),ISBLANK(J1815)),"",(J1815/I1815))</f>
        <v>5.0847457627118647E-2</v>
      </c>
      <c r="L1815" s="17" t="str">
        <f>IF(K1815="","",IF(K1815&gt;=H1815,"Yes","No"))</f>
        <v>No</v>
      </c>
      <c r="M1815" s="18" t="str">
        <f>IF(OR(ISBLANK(I1815),ISBLANK(J1815)),"",IF(L1815="No", "TJ status removed",IF(K1815&gt;0.34, K1815 *1.15, K1815+0.05)))</f>
        <v>TJ status removed</v>
      </c>
      <c r="N1815" s="11">
        <v>14.04</v>
      </c>
      <c r="O1815" s="11">
        <v>171.29</v>
      </c>
      <c r="P1815" s="11">
        <v>12.22</v>
      </c>
      <c r="Q1815" s="11">
        <v>1347.33</v>
      </c>
      <c r="R1815" s="33" t="s">
        <v>3656</v>
      </c>
    </row>
    <row r="1816" spans="2:18" ht="15" customHeight="1">
      <c r="B1816" s="29" t="s">
        <v>1197</v>
      </c>
      <c r="C1816" s="13" t="s">
        <v>3680</v>
      </c>
      <c r="D1816" s="13" t="s">
        <v>3681</v>
      </c>
      <c r="E1816" s="2">
        <v>45</v>
      </c>
      <c r="F1816" s="2">
        <v>11</v>
      </c>
      <c r="G1816" s="19">
        <v>0.24</v>
      </c>
      <c r="H1816" s="19">
        <v>0.28999999999999998</v>
      </c>
      <c r="I1816" s="7">
        <v>50</v>
      </c>
      <c r="J1816" s="7">
        <v>17</v>
      </c>
      <c r="K1816" s="16">
        <f>IF(OR(ISBLANK(I1816),ISBLANK(J1816)),"",(J1816/I1816))</f>
        <v>0.34</v>
      </c>
      <c r="L1816" s="17" t="str">
        <f>IF(K1816="","",IF(K1816&gt;=H1816,"Yes","No"))</f>
        <v>Yes</v>
      </c>
      <c r="M1816" s="18">
        <f>IF(OR(ISBLANK(I1816),ISBLANK(J1816)),"",IF(L1816="No", "TJ status removed",IF(K1816&gt;0.34, K1816 *1.15, K1816+0.05)))</f>
        <v>0.39</v>
      </c>
      <c r="N1816" s="11">
        <v>28.36</v>
      </c>
      <c r="O1816" s="11">
        <v>468.42</v>
      </c>
      <c r="P1816" s="11">
        <v>8.2899999999999991</v>
      </c>
      <c r="Q1816" s="11">
        <v>1904.41</v>
      </c>
      <c r="R1816" s="33" t="s">
        <v>3682</v>
      </c>
    </row>
    <row r="1817" spans="2:18" ht="15" customHeight="1">
      <c r="B1817" s="29" t="s">
        <v>1197</v>
      </c>
      <c r="C1817" s="13" t="s">
        <v>3683</v>
      </c>
      <c r="D1817" s="13" t="s">
        <v>3684</v>
      </c>
      <c r="E1817" s="2">
        <v>127</v>
      </c>
      <c r="F1817" s="2">
        <v>16</v>
      </c>
      <c r="G1817" s="19">
        <v>0.13</v>
      </c>
      <c r="H1817" s="19">
        <v>0.18</v>
      </c>
      <c r="I1817" s="7">
        <v>175</v>
      </c>
      <c r="J1817" s="7">
        <v>17</v>
      </c>
      <c r="K1817" s="16">
        <f>IF(OR(ISBLANK(I1817),ISBLANK(J1817)),"",(J1817/I1817))</f>
        <v>9.7142857142857142E-2</v>
      </c>
      <c r="L1817" s="17" t="str">
        <f>IF(K1817="","",IF(K1817&gt;=H1817,"Yes","No"))</f>
        <v>No</v>
      </c>
      <c r="M1817" s="18" t="str">
        <f>IF(OR(ISBLANK(I1817),ISBLANK(J1817)),"",IF(L1817="No", "TJ status removed",IF(K1817&gt;0.34, K1817 *1.15, K1817+0.05)))</f>
        <v>TJ status removed</v>
      </c>
      <c r="N1817" s="11">
        <v>31.75</v>
      </c>
      <c r="O1817" s="11">
        <v>284.68</v>
      </c>
      <c r="P1817" s="11">
        <v>19.18</v>
      </c>
      <c r="Q1817" s="11">
        <v>1051.82</v>
      </c>
      <c r="R1817" s="33" t="s">
        <v>3492</v>
      </c>
    </row>
    <row r="1818" spans="2:18" ht="15" customHeight="1">
      <c r="B1818" s="29" t="s">
        <v>1197</v>
      </c>
      <c r="C1818" s="13" t="s">
        <v>3685</v>
      </c>
      <c r="D1818" s="13" t="s">
        <v>3686</v>
      </c>
      <c r="E1818" s="2">
        <v>268</v>
      </c>
      <c r="F1818" s="2">
        <v>8</v>
      </c>
      <c r="G1818" s="19">
        <v>0.03</v>
      </c>
      <c r="H1818" s="19">
        <v>0.13</v>
      </c>
      <c r="I1818" s="7">
        <v>284</v>
      </c>
      <c r="J1818" s="7">
        <v>7</v>
      </c>
      <c r="K1818" s="16">
        <f>IF(OR(ISBLANK(I1818),ISBLANK(J1818)),"",(J1818/I1818))</f>
        <v>2.464788732394366E-2</v>
      </c>
      <c r="L1818" s="17" t="str">
        <f>IF(K1818="","",IF(K1818&gt;=H1818,"Yes","No"))</f>
        <v>No</v>
      </c>
      <c r="M1818" s="18" t="str">
        <f>IF(OR(ISBLANK(I1818),ISBLANK(J1818)),"",IF(L1818="No", "TJ status removed",IF(K1818&gt;0.34, K1818 *1.15, K1818+0.05)))</f>
        <v>TJ status removed</v>
      </c>
      <c r="N1818" s="11">
        <v>18.21</v>
      </c>
      <c r="O1818" s="11">
        <v>202.66</v>
      </c>
      <c r="P1818" s="11">
        <v>14.57</v>
      </c>
      <c r="Q1818" s="11">
        <v>898.57</v>
      </c>
      <c r="R1818" s="33" t="s">
        <v>3463</v>
      </c>
    </row>
    <row r="1819" spans="2:18" ht="15" customHeight="1">
      <c r="B1819" s="29" t="s">
        <v>1197</v>
      </c>
      <c r="C1819" s="13" t="s">
        <v>3687</v>
      </c>
      <c r="D1819" s="13" t="s">
        <v>3688</v>
      </c>
      <c r="E1819" s="2">
        <v>176</v>
      </c>
      <c r="F1819" s="2">
        <v>34</v>
      </c>
      <c r="G1819" s="19">
        <v>0.19</v>
      </c>
      <c r="H1819" s="19">
        <v>0.24</v>
      </c>
      <c r="I1819" s="7">
        <v>106</v>
      </c>
      <c r="J1819" s="7">
        <v>33</v>
      </c>
      <c r="K1819" s="16">
        <f>IF(OR(ISBLANK(I1819),ISBLANK(J1819)),"",(J1819/I1819))</f>
        <v>0.31132075471698112</v>
      </c>
      <c r="L1819" s="17" t="str">
        <f>IF(K1819="","",IF(K1819&gt;=H1819,"Yes","No"))</f>
        <v>Yes</v>
      </c>
      <c r="M1819" s="18">
        <f>IF(OR(ISBLANK(I1819),ISBLANK(J1819)),"",IF(L1819="No", "TJ status removed",IF(K1819&gt;0.34, K1819 *1.15, K1819+0.05)))</f>
        <v>0.36132075471698111</v>
      </c>
      <c r="N1819" s="11">
        <v>36.32</v>
      </c>
      <c r="O1819" s="11">
        <v>802.12</v>
      </c>
      <c r="P1819" s="11">
        <v>45.3</v>
      </c>
      <c r="Q1819" s="11">
        <v>3948.24</v>
      </c>
      <c r="R1819" s="33" t="s">
        <v>3472</v>
      </c>
    </row>
    <row r="1820" spans="2:18" ht="15" customHeight="1">
      <c r="B1820" s="29" t="s">
        <v>1197</v>
      </c>
      <c r="C1820" s="13" t="s">
        <v>3689</v>
      </c>
      <c r="D1820" s="13" t="s">
        <v>3690</v>
      </c>
      <c r="E1820" s="2">
        <v>71</v>
      </c>
      <c r="F1820" s="2">
        <v>3</v>
      </c>
      <c r="G1820" s="19">
        <v>0.04</v>
      </c>
      <c r="H1820" s="19">
        <v>0.17</v>
      </c>
      <c r="I1820" s="7">
        <v>116</v>
      </c>
      <c r="J1820" s="7">
        <v>9</v>
      </c>
      <c r="K1820" s="16">
        <f>IF(OR(ISBLANK(I1820),ISBLANK(J1820)),"",(J1820/I1820))</f>
        <v>7.7586206896551727E-2</v>
      </c>
      <c r="L1820" s="17" t="str">
        <f>IF(K1820="","",IF(K1820&gt;=H1820,"Yes","No"))</f>
        <v>No</v>
      </c>
      <c r="M1820" s="18" t="str">
        <f>IF(OR(ISBLANK(I1820),ISBLANK(J1820)),"",IF(L1820="No", "TJ status removed",IF(K1820&gt;0.34, K1820 *1.15, K1820+0.05)))</f>
        <v>TJ status removed</v>
      </c>
      <c r="N1820" s="11">
        <v>6.21</v>
      </c>
      <c r="O1820" s="11">
        <v>134.97</v>
      </c>
      <c r="P1820" s="11">
        <v>9.2200000000000006</v>
      </c>
      <c r="Q1820" s="11">
        <v>1424.44</v>
      </c>
      <c r="R1820" s="33" t="s">
        <v>3691</v>
      </c>
    </row>
    <row r="1821" spans="2:18" ht="15" customHeight="1">
      <c r="B1821" s="29" t="s">
        <v>1197</v>
      </c>
      <c r="C1821" s="13" t="s">
        <v>3692</v>
      </c>
      <c r="D1821" s="13" t="s">
        <v>3693</v>
      </c>
      <c r="E1821" s="2">
        <v>202</v>
      </c>
      <c r="F1821" s="2">
        <v>22</v>
      </c>
      <c r="G1821" s="19">
        <v>0.11</v>
      </c>
      <c r="H1821" s="19">
        <v>0.16</v>
      </c>
      <c r="I1821" s="7">
        <v>225</v>
      </c>
      <c r="J1821" s="7">
        <v>26</v>
      </c>
      <c r="K1821" s="16">
        <f>IF(OR(ISBLANK(I1821),ISBLANK(J1821)),"",(J1821/I1821))</f>
        <v>0.11555555555555555</v>
      </c>
      <c r="L1821" s="17" t="str">
        <f>IF(K1821="","",IF(K1821&gt;=H1821,"Yes","No"))</f>
        <v>No</v>
      </c>
      <c r="M1821" s="18" t="str">
        <f>IF(OR(ISBLANK(I1821),ISBLANK(J1821)),"",IF(L1821="No", "TJ status removed",IF(K1821&gt;0.34, K1821 *1.15, K1821+0.05)))</f>
        <v>TJ status removed</v>
      </c>
      <c r="N1821" s="11">
        <v>24.07</v>
      </c>
      <c r="O1821" s="11">
        <v>385.94</v>
      </c>
      <c r="P1821" s="11">
        <v>32.46</v>
      </c>
      <c r="Q1821" s="11">
        <v>1552.42</v>
      </c>
      <c r="R1821" s="33" t="s">
        <v>3495</v>
      </c>
    </row>
    <row r="1822" spans="2:18" ht="15" customHeight="1">
      <c r="B1822" s="29" t="s">
        <v>1197</v>
      </c>
      <c r="C1822" s="13" t="s">
        <v>3694</v>
      </c>
      <c r="D1822" s="13" t="s">
        <v>3695</v>
      </c>
      <c r="E1822" s="2">
        <v>650</v>
      </c>
      <c r="F1822" s="2">
        <v>43</v>
      </c>
      <c r="G1822" s="19">
        <v>7.0000000000000007E-2</v>
      </c>
      <c r="H1822" s="19">
        <v>0.16</v>
      </c>
      <c r="I1822" s="7">
        <v>859</v>
      </c>
      <c r="J1822" s="7">
        <v>66</v>
      </c>
      <c r="K1822" s="16">
        <f>IF(OR(ISBLANK(I1822),ISBLANK(J1822)),"",(J1822/I1822))</f>
        <v>7.6833527357392323E-2</v>
      </c>
      <c r="L1822" s="17" t="str">
        <f>IF(K1822="","",IF(K1822&gt;=H1822,"Yes","No"))</f>
        <v>No</v>
      </c>
      <c r="M1822" s="18" t="str">
        <f>IF(OR(ISBLANK(I1822),ISBLANK(J1822)),"",IF(L1822="No", "TJ status removed",IF(K1822&gt;0.34, K1822 *1.15, K1822+0.05)))</f>
        <v>TJ status removed</v>
      </c>
      <c r="N1822" s="11">
        <v>22.32</v>
      </c>
      <c r="O1822" s="11">
        <v>355.14</v>
      </c>
      <c r="P1822" s="11">
        <v>16.05</v>
      </c>
      <c r="Q1822" s="11">
        <v>1105.1099999999999</v>
      </c>
      <c r="R1822" s="33" t="s">
        <v>3532</v>
      </c>
    </row>
    <row r="1823" spans="2:18" ht="15" customHeight="1">
      <c r="B1823" s="29" t="s">
        <v>1197</v>
      </c>
      <c r="C1823" s="13" t="s">
        <v>3696</v>
      </c>
      <c r="D1823" s="13" t="s">
        <v>3697</v>
      </c>
      <c r="E1823" s="2">
        <v>107</v>
      </c>
      <c r="F1823" s="2">
        <v>2</v>
      </c>
      <c r="G1823" s="19">
        <v>0.02</v>
      </c>
      <c r="H1823" s="19">
        <v>0.12</v>
      </c>
      <c r="I1823" s="7">
        <v>168</v>
      </c>
      <c r="J1823" s="7">
        <v>21</v>
      </c>
      <c r="K1823" s="16">
        <f>IF(OR(ISBLANK(I1823),ISBLANK(J1823)),"",(J1823/I1823))</f>
        <v>0.125</v>
      </c>
      <c r="L1823" s="17" t="str">
        <f>IF(K1823="","",IF(K1823&gt;=H1823,"Yes","No"))</f>
        <v>Yes</v>
      </c>
      <c r="M1823" s="18">
        <f>IF(OR(ISBLANK(I1823),ISBLANK(J1823)),"",IF(L1823="No", "TJ status removed",IF(K1823&gt;0.34, K1823 *1.15, K1823+0.05)))</f>
        <v>0.17499999999999999</v>
      </c>
      <c r="N1823" s="11">
        <v>20.11</v>
      </c>
      <c r="O1823" s="11">
        <v>357.23</v>
      </c>
      <c r="P1823" s="11">
        <v>13</v>
      </c>
      <c r="Q1823" s="11">
        <v>1407.1</v>
      </c>
      <c r="R1823" s="33" t="s">
        <v>3513</v>
      </c>
    </row>
    <row r="1824" spans="2:18" ht="15" customHeight="1">
      <c r="B1824" s="29" t="s">
        <v>1197</v>
      </c>
      <c r="C1824" s="13" t="s">
        <v>3698</v>
      </c>
      <c r="D1824" s="13" t="s">
        <v>3699</v>
      </c>
      <c r="E1824" s="2">
        <v>71</v>
      </c>
      <c r="F1824" s="2">
        <v>5</v>
      </c>
      <c r="G1824" s="19">
        <v>7.0000000000000007E-2</v>
      </c>
      <c r="H1824" s="19">
        <v>0.21</v>
      </c>
      <c r="I1824" s="7">
        <v>68</v>
      </c>
      <c r="J1824" s="7">
        <v>7</v>
      </c>
      <c r="K1824" s="16">
        <f>IF(OR(ISBLANK(I1824),ISBLANK(J1824)),"",(J1824/I1824))</f>
        <v>0.10294117647058823</v>
      </c>
      <c r="L1824" s="17" t="str">
        <f>IF(K1824="","",IF(K1824&gt;=H1824,"Yes","No"))</f>
        <v>No</v>
      </c>
      <c r="M1824" s="18" t="str">
        <f>IF(OR(ISBLANK(I1824),ISBLANK(J1824)),"",IF(L1824="No", "TJ status removed",IF(K1824&gt;0.34, K1824 *1.15, K1824+0.05)))</f>
        <v>TJ status removed</v>
      </c>
      <c r="N1824" s="11">
        <v>20.49</v>
      </c>
      <c r="O1824" s="11">
        <v>338.28</v>
      </c>
      <c r="P1824" s="11">
        <v>33.86</v>
      </c>
      <c r="Q1824" s="11">
        <v>1448.71</v>
      </c>
      <c r="R1824" s="33" t="s">
        <v>3475</v>
      </c>
    </row>
    <row r="1825" spans="2:18" ht="15" customHeight="1">
      <c r="B1825" s="29" t="s">
        <v>1197</v>
      </c>
      <c r="C1825" s="13" t="s">
        <v>3700</v>
      </c>
      <c r="D1825" s="13" t="s">
        <v>3701</v>
      </c>
      <c r="E1825" s="2">
        <v>157</v>
      </c>
      <c r="F1825" s="2">
        <v>10</v>
      </c>
      <c r="G1825" s="19">
        <v>0.06</v>
      </c>
      <c r="H1825" s="19">
        <v>0.12</v>
      </c>
      <c r="I1825" s="7">
        <v>203</v>
      </c>
      <c r="J1825" s="7">
        <v>8</v>
      </c>
      <c r="K1825" s="16">
        <f>IF(OR(ISBLANK(I1825),ISBLANK(J1825)),"",(J1825/I1825))</f>
        <v>3.9408866995073892E-2</v>
      </c>
      <c r="L1825" s="17" t="str">
        <f>IF(K1825="","",IF(K1825&gt;=H1825,"Yes","No"))</f>
        <v>No</v>
      </c>
      <c r="M1825" s="18" t="str">
        <f>IF(OR(ISBLANK(I1825),ISBLANK(J1825)),"",IF(L1825="No", "TJ status removed",IF(K1825&gt;0.34, K1825 *1.15, K1825+0.05)))</f>
        <v>TJ status removed</v>
      </c>
      <c r="N1825" s="11">
        <v>32.71</v>
      </c>
      <c r="O1825" s="11">
        <v>495.93</v>
      </c>
      <c r="P1825" s="11">
        <v>19.13</v>
      </c>
      <c r="Q1825" s="11">
        <v>1515.88</v>
      </c>
      <c r="R1825" s="33" t="s">
        <v>3539</v>
      </c>
    </row>
    <row r="1826" spans="2:18" ht="15" customHeight="1">
      <c r="B1826" s="29" t="s">
        <v>1197</v>
      </c>
      <c r="C1826" s="13" t="s">
        <v>3702</v>
      </c>
      <c r="D1826" s="13" t="s">
        <v>3703</v>
      </c>
      <c r="E1826" s="2">
        <v>77</v>
      </c>
      <c r="F1826" s="2">
        <v>8</v>
      </c>
      <c r="G1826" s="19">
        <v>0.1</v>
      </c>
      <c r="H1826" s="19">
        <v>0.2</v>
      </c>
      <c r="I1826" s="7">
        <v>137</v>
      </c>
      <c r="J1826" s="7">
        <v>24</v>
      </c>
      <c r="K1826" s="16">
        <f>IF(OR(ISBLANK(I1826),ISBLANK(J1826)),"",(J1826/I1826))</f>
        <v>0.17518248175182483</v>
      </c>
      <c r="L1826" s="17" t="str">
        <f>IF(K1826="","",IF(K1826&gt;=H1826,"Yes","No"))</f>
        <v>No</v>
      </c>
      <c r="M1826" s="18" t="str">
        <f>IF(OR(ISBLANK(I1826),ISBLANK(J1826)),"",IF(L1826="No", "TJ status removed",IF(K1826&gt;0.34, K1826 *1.15, K1826+0.05)))</f>
        <v>TJ status removed</v>
      </c>
      <c r="N1826" s="11">
        <v>26.33</v>
      </c>
      <c r="O1826" s="11">
        <v>414.7</v>
      </c>
      <c r="P1826" s="11">
        <v>14.92</v>
      </c>
      <c r="Q1826" s="11">
        <v>1629.08</v>
      </c>
      <c r="R1826" s="33" t="s">
        <v>3492</v>
      </c>
    </row>
    <row r="1827" spans="2:18" ht="15" customHeight="1">
      <c r="B1827" s="29" t="s">
        <v>1197</v>
      </c>
      <c r="C1827" s="13" t="s">
        <v>3704</v>
      </c>
      <c r="D1827" s="13" t="s">
        <v>3705</v>
      </c>
      <c r="E1827" s="2">
        <v>96</v>
      </c>
      <c r="F1827" s="2">
        <v>36</v>
      </c>
      <c r="G1827" s="19">
        <v>0.38</v>
      </c>
      <c r="H1827" s="19">
        <v>0.44</v>
      </c>
      <c r="I1827" s="7">
        <v>84</v>
      </c>
      <c r="J1827" s="7">
        <v>31</v>
      </c>
      <c r="K1827" s="16">
        <f>IF(OR(ISBLANK(I1827),ISBLANK(J1827)),"",(J1827/I1827))</f>
        <v>0.36904761904761907</v>
      </c>
      <c r="L1827" s="17" t="str">
        <f>IF(K1827="","",IF(K1827&gt;=H1827,"Yes","No"))</f>
        <v>No</v>
      </c>
      <c r="M1827" s="18" t="str">
        <f>IF(OR(ISBLANK(I1827),ISBLANK(J1827)),"",IF(L1827="No", "TJ status removed",IF(K1827&gt;0.34, K1827 *1.15, K1827+0.05)))</f>
        <v>TJ status removed</v>
      </c>
      <c r="N1827" s="11">
        <v>15.58</v>
      </c>
      <c r="O1827" s="11">
        <v>419.58</v>
      </c>
      <c r="P1827" s="11">
        <v>14.68</v>
      </c>
      <c r="Q1827" s="11">
        <v>1414.13</v>
      </c>
      <c r="R1827" s="33" t="s">
        <v>3524</v>
      </c>
    </row>
    <row r="1828" spans="2:18" ht="15" customHeight="1">
      <c r="B1828" s="29" t="s">
        <v>1197</v>
      </c>
      <c r="C1828" s="13" t="s">
        <v>3706</v>
      </c>
      <c r="D1828" s="13" t="s">
        <v>3707</v>
      </c>
      <c r="E1828" s="2">
        <v>301</v>
      </c>
      <c r="F1828" s="2">
        <v>73</v>
      </c>
      <c r="G1828" s="19">
        <v>0.24</v>
      </c>
      <c r="H1828" s="19">
        <v>0.28999999999999998</v>
      </c>
      <c r="I1828" s="7">
        <v>417</v>
      </c>
      <c r="J1828" s="7">
        <v>108</v>
      </c>
      <c r="K1828" s="16">
        <f>IF(OR(ISBLANK(I1828),ISBLANK(J1828)),"",(J1828/I1828))</f>
        <v>0.25899280575539568</v>
      </c>
      <c r="L1828" s="17" t="str">
        <f>IF(K1828="","",IF(K1828&gt;=H1828,"Yes","No"))</f>
        <v>No</v>
      </c>
      <c r="M1828" s="18" t="str">
        <f>IF(OR(ISBLANK(I1828),ISBLANK(J1828)),"",IF(L1828="No", "TJ status removed",IF(K1828&gt;0.34, K1828 *1.15, K1828+0.05)))</f>
        <v>TJ status removed</v>
      </c>
      <c r="N1828" s="11">
        <v>36.869999999999997</v>
      </c>
      <c r="O1828" s="11">
        <v>530.84</v>
      </c>
      <c r="P1828" s="11">
        <v>37.82</v>
      </c>
      <c r="Q1828" s="11">
        <v>1760.08</v>
      </c>
      <c r="R1828" s="33" t="s">
        <v>3708</v>
      </c>
    </row>
    <row r="1829" spans="2:18" ht="15" customHeight="1">
      <c r="B1829" s="29" t="s">
        <v>1197</v>
      </c>
      <c r="C1829" s="13" t="s">
        <v>3709</v>
      </c>
      <c r="D1829" s="13" t="s">
        <v>3710</v>
      </c>
      <c r="E1829" s="14">
        <v>285</v>
      </c>
      <c r="F1829" s="14">
        <v>162</v>
      </c>
      <c r="G1829" s="15">
        <v>0.56999999999999995</v>
      </c>
      <c r="H1829" s="15">
        <v>0.66</v>
      </c>
      <c r="I1829" s="7">
        <v>370</v>
      </c>
      <c r="J1829" s="7">
        <v>179</v>
      </c>
      <c r="K1829" s="16">
        <f>IF(OR(ISBLANK(I1829),ISBLANK(J1829)),"",(J1829/I1829))</f>
        <v>0.48378378378378378</v>
      </c>
      <c r="L1829" s="17" t="str">
        <f>IF(K1829="","",IF(K1829&gt;=H1829,"Yes","No"))</f>
        <v>No</v>
      </c>
      <c r="M1829" s="18" t="str">
        <f>IF(OR(ISBLANK(I1829),ISBLANK(J1829)),"",IF(L1829="No", "TJ status removed",IF(K1829&gt;0.34, K1829 *1.15, K1829+0.05)))</f>
        <v>TJ status removed</v>
      </c>
      <c r="N1829" s="11">
        <v>58.51</v>
      </c>
      <c r="O1829" s="11">
        <v>1398.65</v>
      </c>
      <c r="P1829" s="11">
        <v>51.89</v>
      </c>
      <c r="Q1829" s="11">
        <v>4247.88</v>
      </c>
      <c r="R1829" s="33" t="s">
        <v>3584</v>
      </c>
    </row>
    <row r="1830" spans="2:18" ht="15" customHeight="1">
      <c r="B1830" s="29" t="s">
        <v>1197</v>
      </c>
      <c r="C1830" s="13" t="s">
        <v>3711</v>
      </c>
      <c r="D1830" s="13" t="s">
        <v>3712</v>
      </c>
      <c r="E1830" s="2">
        <v>16</v>
      </c>
      <c r="F1830" s="2">
        <v>2</v>
      </c>
      <c r="G1830" s="19">
        <v>0.13</v>
      </c>
      <c r="H1830" s="19">
        <v>0.53</v>
      </c>
      <c r="I1830" s="7">
        <v>20</v>
      </c>
      <c r="J1830" s="7">
        <v>11</v>
      </c>
      <c r="K1830" s="16">
        <f>IF(OR(ISBLANK(I1830),ISBLANK(J1830)),"",(J1830/I1830))</f>
        <v>0.55000000000000004</v>
      </c>
      <c r="L1830" s="17" t="str">
        <f>IF(K1830="","",IF(K1830&gt;=H1830,"Yes","No"))</f>
        <v>Yes</v>
      </c>
      <c r="M1830" s="18">
        <f>IF(OR(ISBLANK(I1830),ISBLANK(J1830)),"",IF(L1830="No", "TJ status removed",IF(K1830&gt;0.34, K1830 *1.15, K1830+0.05)))</f>
        <v>0.63249999999999995</v>
      </c>
      <c r="N1830" s="11">
        <v>13.33</v>
      </c>
      <c r="O1830" s="11">
        <v>1286.56</v>
      </c>
      <c r="P1830" s="11">
        <v>20.55</v>
      </c>
      <c r="Q1830" s="11">
        <v>3866.27</v>
      </c>
      <c r="R1830" s="33" t="s">
        <v>3486</v>
      </c>
    </row>
    <row r="1831" spans="2:18" ht="15" customHeight="1">
      <c r="B1831" s="29" t="s">
        <v>1197</v>
      </c>
      <c r="C1831" s="13" t="s">
        <v>3713</v>
      </c>
      <c r="D1831" s="13" t="s">
        <v>3714</v>
      </c>
      <c r="E1831" s="2">
        <v>149</v>
      </c>
      <c r="F1831" s="2">
        <v>15</v>
      </c>
      <c r="G1831" s="19">
        <v>0.1</v>
      </c>
      <c r="H1831" s="19">
        <v>0.2</v>
      </c>
      <c r="I1831" s="7">
        <v>121</v>
      </c>
      <c r="J1831" s="7">
        <v>26</v>
      </c>
      <c r="K1831" s="16">
        <f>IF(OR(ISBLANK(I1831),ISBLANK(J1831)),"",(J1831/I1831))</f>
        <v>0.21487603305785125</v>
      </c>
      <c r="L1831" s="17" t="str">
        <f>IF(K1831="","",IF(K1831&gt;=H1831,"Yes","No"))</f>
        <v>Yes</v>
      </c>
      <c r="M1831" s="18">
        <f>IF(OR(ISBLANK(I1831),ISBLANK(J1831)),"",IF(L1831="No", "TJ status removed",IF(K1831&gt;0.34, K1831 *1.15, K1831+0.05)))</f>
        <v>0.26487603305785123</v>
      </c>
      <c r="N1831" s="11">
        <v>18.510000000000002</v>
      </c>
      <c r="O1831" s="11">
        <v>213.47</v>
      </c>
      <c r="P1831" s="11">
        <v>8.42</v>
      </c>
      <c r="Q1831" s="11">
        <v>941.77</v>
      </c>
      <c r="R1831" s="33" t="s">
        <v>3532</v>
      </c>
    </row>
    <row r="1832" spans="2:18" ht="15" customHeight="1">
      <c r="B1832" s="29" t="s">
        <v>1197</v>
      </c>
      <c r="C1832" s="13" t="s">
        <v>3715</v>
      </c>
      <c r="D1832" s="13" t="s">
        <v>3716</v>
      </c>
      <c r="E1832" s="2">
        <v>139</v>
      </c>
      <c r="F1832" s="2">
        <v>30</v>
      </c>
      <c r="G1832" s="19">
        <v>0.22</v>
      </c>
      <c r="H1832" s="19">
        <v>0.28000000000000003</v>
      </c>
      <c r="I1832" s="7">
        <v>154</v>
      </c>
      <c r="J1832" s="7">
        <v>36</v>
      </c>
      <c r="K1832" s="16">
        <f>IF(OR(ISBLANK(I1832),ISBLANK(J1832)),"",(J1832/I1832))</f>
        <v>0.23376623376623376</v>
      </c>
      <c r="L1832" s="17" t="str">
        <f>IF(K1832="","",IF(K1832&gt;=H1832,"Yes","No"))</f>
        <v>No</v>
      </c>
      <c r="M1832" s="18" t="str">
        <f>IF(OR(ISBLANK(I1832),ISBLANK(J1832)),"",IF(L1832="No", "TJ status removed",IF(K1832&gt;0.34, K1832 *1.15, K1832+0.05)))</f>
        <v>TJ status removed</v>
      </c>
      <c r="N1832" s="11">
        <v>8.36</v>
      </c>
      <c r="O1832" s="11">
        <v>137.29</v>
      </c>
      <c r="P1832" s="11">
        <v>5.25</v>
      </c>
      <c r="Q1832" s="11">
        <v>768.47</v>
      </c>
      <c r="R1832" s="33" t="s">
        <v>3717</v>
      </c>
    </row>
    <row r="1833" spans="2:18" ht="15" customHeight="1">
      <c r="B1833" s="29" t="s">
        <v>1197</v>
      </c>
      <c r="C1833" s="13" t="s">
        <v>3718</v>
      </c>
      <c r="D1833" s="13" t="s">
        <v>3719</v>
      </c>
      <c r="E1833" s="2">
        <v>14</v>
      </c>
      <c r="F1833" s="2">
        <v>6</v>
      </c>
      <c r="G1833" s="19">
        <v>0.43</v>
      </c>
      <c r="H1833" s="19">
        <v>0.63</v>
      </c>
      <c r="I1833" s="7">
        <v>11</v>
      </c>
      <c r="J1833" s="7">
        <v>6</v>
      </c>
      <c r="K1833" s="16">
        <f>IF(OR(ISBLANK(I1833),ISBLANK(J1833)),"",(J1833/I1833))</f>
        <v>0.54545454545454541</v>
      </c>
      <c r="L1833" s="17" t="str">
        <f>IF(K1833="","",IF(K1833&gt;=H1833,"Yes","No"))</f>
        <v>No</v>
      </c>
      <c r="M1833" s="18" t="str">
        <f>IF(OR(ISBLANK(I1833),ISBLANK(J1833)),"",IF(L1833="No", "TJ status removed",IF(K1833&gt;0.34, K1833 *1.15, K1833+0.05)))</f>
        <v>TJ status removed</v>
      </c>
      <c r="N1833" s="11">
        <v>14.4</v>
      </c>
      <c r="O1833" s="11">
        <v>201.8</v>
      </c>
      <c r="P1833" s="11">
        <v>6</v>
      </c>
      <c r="Q1833" s="11">
        <v>1244.83</v>
      </c>
      <c r="R1833" s="33" t="s">
        <v>3521</v>
      </c>
    </row>
    <row r="1834" spans="2:18" ht="15" customHeight="1">
      <c r="B1834" s="29" t="s">
        <v>1197</v>
      </c>
      <c r="C1834" s="13" t="s">
        <v>3720</v>
      </c>
      <c r="D1834" s="13" t="s">
        <v>3721</v>
      </c>
      <c r="E1834" s="2">
        <v>60</v>
      </c>
      <c r="F1834" s="2">
        <v>20</v>
      </c>
      <c r="G1834" s="19">
        <v>0.33</v>
      </c>
      <c r="H1834" s="19">
        <v>0.38</v>
      </c>
      <c r="I1834" s="7">
        <v>74</v>
      </c>
      <c r="J1834" s="7">
        <v>24</v>
      </c>
      <c r="K1834" s="16">
        <f>IF(OR(ISBLANK(I1834),ISBLANK(J1834)),"",(J1834/I1834))</f>
        <v>0.32432432432432434</v>
      </c>
      <c r="L1834" s="17" t="str">
        <f>IF(K1834="","",IF(K1834&gt;=H1834,"Yes","No"))</f>
        <v>No</v>
      </c>
      <c r="M1834" s="18" t="str">
        <f>IF(OR(ISBLANK(I1834),ISBLANK(J1834)),"",IF(L1834="No", "TJ status removed",IF(K1834&gt;0.34, K1834 *1.15, K1834+0.05)))</f>
        <v>TJ status removed</v>
      </c>
      <c r="N1834" s="11">
        <v>23.7</v>
      </c>
      <c r="O1834" s="11">
        <v>647.04</v>
      </c>
      <c r="P1834" s="11">
        <v>48.33</v>
      </c>
      <c r="Q1834" s="11">
        <v>1876.92</v>
      </c>
      <c r="R1834" s="33" t="s">
        <v>3472</v>
      </c>
    </row>
    <row r="1835" spans="2:18" ht="15" customHeight="1">
      <c r="B1835" s="29" t="s">
        <v>1197</v>
      </c>
      <c r="C1835" s="13" t="s">
        <v>3722</v>
      </c>
      <c r="D1835" s="13" t="s">
        <v>3723</v>
      </c>
      <c r="E1835" s="2">
        <v>180</v>
      </c>
      <c r="F1835" s="2">
        <v>38</v>
      </c>
      <c r="G1835" s="19">
        <v>0.21</v>
      </c>
      <c r="H1835" s="19">
        <v>0.26</v>
      </c>
      <c r="I1835" s="7">
        <v>255</v>
      </c>
      <c r="J1835" s="7">
        <v>27</v>
      </c>
      <c r="K1835" s="16">
        <f>IF(OR(ISBLANK(I1835),ISBLANK(J1835)),"",(J1835/I1835))</f>
        <v>0.10588235294117647</v>
      </c>
      <c r="L1835" s="17" t="str">
        <f>IF(K1835="","",IF(K1835&gt;=H1835,"Yes","No"))</f>
        <v>No</v>
      </c>
      <c r="M1835" s="18" t="str">
        <f>IF(OR(ISBLANK(I1835),ISBLANK(J1835)),"",IF(L1835="No", "TJ status removed",IF(K1835&gt;0.34, K1835 *1.15, K1835+0.05)))</f>
        <v>TJ status removed</v>
      </c>
      <c r="N1835" s="11">
        <v>6</v>
      </c>
      <c r="O1835" s="11">
        <v>115.89</v>
      </c>
      <c r="P1835" s="11">
        <v>17.89</v>
      </c>
      <c r="Q1835" s="11">
        <v>893.11</v>
      </c>
      <c r="R1835" s="33" t="s">
        <v>3466</v>
      </c>
    </row>
    <row r="1836" spans="2:18" ht="15" customHeight="1">
      <c r="B1836" s="29" t="s">
        <v>1197</v>
      </c>
      <c r="C1836" s="13" t="s">
        <v>3724</v>
      </c>
      <c r="D1836" s="13" t="s">
        <v>3725</v>
      </c>
      <c r="E1836" s="2">
        <v>51</v>
      </c>
      <c r="F1836" s="2">
        <v>20</v>
      </c>
      <c r="G1836" s="19">
        <v>0.39</v>
      </c>
      <c r="H1836" s="19">
        <v>0.45</v>
      </c>
      <c r="I1836" s="7">
        <v>54</v>
      </c>
      <c r="J1836" s="7">
        <v>20</v>
      </c>
      <c r="K1836" s="16">
        <f>IF(OR(ISBLANK(I1836),ISBLANK(J1836)),"",(J1836/I1836))</f>
        <v>0.37037037037037035</v>
      </c>
      <c r="L1836" s="17" t="str">
        <f>IF(K1836="","",IF(K1836&gt;=H1836,"Yes","No"))</f>
        <v>No</v>
      </c>
      <c r="M1836" s="18" t="str">
        <f>IF(OR(ISBLANK(I1836),ISBLANK(J1836)),"",IF(L1836="No", "TJ status removed",IF(K1836&gt;0.34, K1836 *1.15, K1836+0.05)))</f>
        <v>TJ status removed</v>
      </c>
      <c r="N1836" s="11">
        <v>23.21</v>
      </c>
      <c r="O1836" s="11">
        <v>317.85000000000002</v>
      </c>
      <c r="P1836" s="11">
        <v>33.35</v>
      </c>
      <c r="Q1836" s="11">
        <v>1744</v>
      </c>
      <c r="R1836" s="33" t="s">
        <v>3570</v>
      </c>
    </row>
    <row r="1837" spans="2:18" ht="15" customHeight="1">
      <c r="B1837" s="29" t="s">
        <v>1197</v>
      </c>
      <c r="C1837" s="13" t="s">
        <v>3726</v>
      </c>
      <c r="D1837" s="13" t="s">
        <v>3727</v>
      </c>
      <c r="E1837" s="2">
        <v>16</v>
      </c>
      <c r="F1837" s="2">
        <v>3</v>
      </c>
      <c r="G1837" s="19">
        <v>0.19</v>
      </c>
      <c r="H1837" s="19">
        <v>0.24</v>
      </c>
      <c r="I1837" s="7">
        <v>5</v>
      </c>
      <c r="J1837" s="7">
        <v>1</v>
      </c>
      <c r="K1837" s="16">
        <f>IF(OR(ISBLANK(I1837),ISBLANK(J1837)),"",(J1837/I1837))</f>
        <v>0.2</v>
      </c>
      <c r="L1837" s="17" t="str">
        <f>IF(K1837="","",IF(K1837&gt;=H1837,"Yes","No"))</f>
        <v>No</v>
      </c>
      <c r="M1837" s="18" t="str">
        <f>IF(OR(ISBLANK(I1837),ISBLANK(J1837)),"",IF(L1837="No", "TJ status removed",IF(K1837&gt;0.34, K1837 *1.15, K1837+0.05)))</f>
        <v>TJ status removed</v>
      </c>
      <c r="N1837" s="11">
        <v>2</v>
      </c>
      <c r="O1837" s="11">
        <v>89</v>
      </c>
      <c r="P1837" s="11">
        <v>0</v>
      </c>
      <c r="Q1837" s="11">
        <v>1060</v>
      </c>
      <c r="R1837" s="33" t="s">
        <v>3570</v>
      </c>
    </row>
    <row r="1838" spans="2:18" ht="15" customHeight="1">
      <c r="B1838" s="29" t="s">
        <v>1197</v>
      </c>
      <c r="C1838" s="13" t="s">
        <v>3728</v>
      </c>
      <c r="D1838" s="13" t="s">
        <v>3729</v>
      </c>
      <c r="E1838" s="2">
        <v>11</v>
      </c>
      <c r="F1838" s="2">
        <v>4</v>
      </c>
      <c r="G1838" s="19">
        <v>0.36</v>
      </c>
      <c r="H1838" s="19">
        <v>0.41</v>
      </c>
      <c r="I1838" s="7">
        <v>27</v>
      </c>
      <c r="J1838" s="7">
        <v>5</v>
      </c>
      <c r="K1838" s="16">
        <f>IF(OR(ISBLANK(I1838),ISBLANK(J1838)),"",(J1838/I1838))</f>
        <v>0.18518518518518517</v>
      </c>
      <c r="L1838" s="17" t="str">
        <f>IF(K1838="","",IF(K1838&gt;=H1838,"Yes","No"))</f>
        <v>No</v>
      </c>
      <c r="M1838" s="18" t="str">
        <f>IF(OR(ISBLANK(I1838),ISBLANK(J1838)),"",IF(L1838="No", "TJ status removed",IF(K1838&gt;0.34, K1838 *1.15, K1838+0.05)))</f>
        <v>TJ status removed</v>
      </c>
      <c r="N1838" s="11">
        <v>15.27</v>
      </c>
      <c r="O1838" s="11">
        <v>396.59</v>
      </c>
      <c r="P1838" s="11">
        <v>51.4</v>
      </c>
      <c r="Q1838" s="11">
        <v>3706</v>
      </c>
      <c r="R1838" s="33" t="s">
        <v>3584</v>
      </c>
    </row>
    <row r="1839" spans="2:18" ht="15" customHeight="1">
      <c r="B1839" s="29" t="s">
        <v>1197</v>
      </c>
      <c r="C1839" s="13" t="s">
        <v>3730</v>
      </c>
      <c r="D1839" s="13" t="s">
        <v>3731</v>
      </c>
      <c r="E1839" s="2">
        <v>66</v>
      </c>
      <c r="F1839" s="2">
        <v>37</v>
      </c>
      <c r="G1839" s="19">
        <v>0.56000000000000005</v>
      </c>
      <c r="H1839" s="19">
        <v>0.64</v>
      </c>
      <c r="I1839" s="7">
        <v>51</v>
      </c>
      <c r="J1839" s="7">
        <v>33</v>
      </c>
      <c r="K1839" s="16">
        <f>IF(OR(ISBLANK(I1839),ISBLANK(J1839)),"",(J1839/I1839))</f>
        <v>0.6470588235294118</v>
      </c>
      <c r="L1839" s="17" t="str">
        <f>IF(K1839="","",IF(K1839&gt;=H1839,"Yes","No"))</f>
        <v>Yes</v>
      </c>
      <c r="M1839" s="18">
        <f>IF(OR(ISBLANK(I1839),ISBLANK(J1839)),"",IF(L1839="No", "TJ status removed",IF(K1839&gt;0.34, K1839 *1.15, K1839+0.05)))</f>
        <v>0.74411764705882355</v>
      </c>
      <c r="N1839" s="11">
        <v>26.06</v>
      </c>
      <c r="O1839" s="11">
        <v>885.5</v>
      </c>
      <c r="P1839" s="11">
        <v>47.06</v>
      </c>
      <c r="Q1839" s="11">
        <v>2383.64</v>
      </c>
      <c r="R1839" s="33" t="s">
        <v>3486</v>
      </c>
    </row>
    <row r="1840" spans="2:18" ht="15" customHeight="1">
      <c r="B1840" s="29" t="s">
        <v>1197</v>
      </c>
      <c r="C1840" s="13" t="s">
        <v>3732</v>
      </c>
      <c r="D1840" s="13" t="s">
        <v>3733</v>
      </c>
      <c r="E1840" s="2">
        <v>30</v>
      </c>
      <c r="F1840" s="2">
        <v>13</v>
      </c>
      <c r="G1840" s="19">
        <v>0.43</v>
      </c>
      <c r="H1840" s="19">
        <v>0.49</v>
      </c>
      <c r="I1840" s="7">
        <v>60</v>
      </c>
      <c r="J1840" s="7">
        <v>26</v>
      </c>
      <c r="K1840" s="16">
        <f>IF(OR(ISBLANK(I1840),ISBLANK(J1840)),"",(J1840/I1840))</f>
        <v>0.43333333333333335</v>
      </c>
      <c r="L1840" s="17" t="str">
        <f>IF(K1840="","",IF(K1840&gt;=H1840,"Yes","No"))</f>
        <v>No</v>
      </c>
      <c r="M1840" s="18" t="str">
        <f>IF(OR(ISBLANK(I1840),ISBLANK(J1840)),"",IF(L1840="No", "TJ status removed",IF(K1840&gt;0.34, K1840 *1.15, K1840+0.05)))</f>
        <v>TJ status removed</v>
      </c>
      <c r="N1840" s="11">
        <v>9.9700000000000006</v>
      </c>
      <c r="O1840" s="11">
        <v>325.79000000000002</v>
      </c>
      <c r="P1840" s="11">
        <v>21.35</v>
      </c>
      <c r="Q1840" s="11">
        <v>1114.6500000000001</v>
      </c>
      <c r="R1840" s="33" t="s">
        <v>3539</v>
      </c>
    </row>
    <row r="1841" spans="2:18" ht="15" customHeight="1">
      <c r="B1841" s="29" t="s">
        <v>1197</v>
      </c>
      <c r="C1841" s="13" t="s">
        <v>3734</v>
      </c>
      <c r="D1841" s="13" t="s">
        <v>3735</v>
      </c>
      <c r="E1841" s="2">
        <v>56</v>
      </c>
      <c r="F1841" s="2">
        <v>2</v>
      </c>
      <c r="G1841" s="19">
        <v>0.04</v>
      </c>
      <c r="H1841" s="19">
        <v>0.12</v>
      </c>
      <c r="I1841" s="7">
        <v>50</v>
      </c>
      <c r="J1841" s="7">
        <v>1</v>
      </c>
      <c r="K1841" s="16">
        <f>IF(OR(ISBLANK(I1841),ISBLANK(J1841)),"",(J1841/I1841))</f>
        <v>0.02</v>
      </c>
      <c r="L1841" s="17" t="str">
        <f>IF(K1841="","",IF(K1841&gt;=H1841,"Yes","No"))</f>
        <v>No</v>
      </c>
      <c r="M1841" s="18" t="str">
        <f>IF(OR(ISBLANK(I1841),ISBLANK(J1841)),"",IF(L1841="No", "TJ status removed",IF(K1841&gt;0.34, K1841 *1.15, K1841+0.05)))</f>
        <v>TJ status removed</v>
      </c>
      <c r="N1841" s="11">
        <v>24.71</v>
      </c>
      <c r="O1841" s="11">
        <v>270.63</v>
      </c>
      <c r="P1841" s="11">
        <v>47</v>
      </c>
      <c r="Q1841" s="11">
        <v>1350</v>
      </c>
      <c r="R1841" s="33" t="s">
        <v>3492</v>
      </c>
    </row>
    <row r="1842" spans="2:18" ht="15" customHeight="1">
      <c r="B1842" s="29" t="s">
        <v>1197</v>
      </c>
      <c r="C1842" s="13" t="s">
        <v>3736</v>
      </c>
      <c r="D1842" s="13" t="s">
        <v>3737</v>
      </c>
      <c r="E1842" s="2">
        <v>136</v>
      </c>
      <c r="F1842" s="2">
        <v>3</v>
      </c>
      <c r="G1842" s="19">
        <v>0.02</v>
      </c>
      <c r="H1842" s="19">
        <v>0.11</v>
      </c>
      <c r="I1842" s="7">
        <v>162</v>
      </c>
      <c r="J1842" s="7">
        <v>3</v>
      </c>
      <c r="K1842" s="16">
        <f>IF(OR(ISBLANK(I1842),ISBLANK(J1842)),"",(J1842/I1842))</f>
        <v>1.8518518518518517E-2</v>
      </c>
      <c r="L1842" s="17" t="str">
        <f>IF(K1842="","",IF(K1842&gt;=H1842,"Yes","No"))</f>
        <v>No</v>
      </c>
      <c r="M1842" s="18" t="str">
        <f>IF(OR(ISBLANK(I1842),ISBLANK(J1842)),"",IF(L1842="No", "TJ status removed",IF(K1842&gt;0.34, K1842 *1.15, K1842+0.05)))</f>
        <v>TJ status removed</v>
      </c>
      <c r="N1842" s="11">
        <v>19.48</v>
      </c>
      <c r="O1842" s="11">
        <v>441.48</v>
      </c>
      <c r="P1842" s="11">
        <v>301</v>
      </c>
      <c r="Q1842" s="11">
        <v>1689</v>
      </c>
      <c r="R1842" s="33" t="s">
        <v>3507</v>
      </c>
    </row>
    <row r="1843" spans="2:18" ht="15" customHeight="1">
      <c r="B1843" s="29" t="s">
        <v>1197</v>
      </c>
      <c r="C1843" s="13" t="s">
        <v>3738</v>
      </c>
      <c r="D1843" s="13" t="s">
        <v>3739</v>
      </c>
      <c r="E1843" s="2">
        <v>1385</v>
      </c>
      <c r="F1843" s="2">
        <v>82</v>
      </c>
      <c r="G1843" s="19">
        <v>0.06</v>
      </c>
      <c r="H1843" s="19">
        <v>0.13</v>
      </c>
      <c r="I1843" s="7">
        <v>2483</v>
      </c>
      <c r="J1843" s="7">
        <v>160</v>
      </c>
      <c r="K1843" s="16">
        <f>IF(OR(ISBLANK(I1843),ISBLANK(J1843)),"",(J1843/I1843))</f>
        <v>6.4438179621425701E-2</v>
      </c>
      <c r="L1843" s="17" t="str">
        <f>IF(K1843="","",IF(K1843&gt;=H1843,"Yes","No"))</f>
        <v>No</v>
      </c>
      <c r="M1843" s="18" t="str">
        <f>IF(OR(ISBLANK(I1843),ISBLANK(J1843)),"",IF(L1843="No", "TJ status removed",IF(K1843&gt;0.34, K1843 *1.15, K1843+0.05)))</f>
        <v>TJ status removed</v>
      </c>
      <c r="N1843" s="11">
        <v>27.16</v>
      </c>
      <c r="O1843" s="11">
        <v>367.66</v>
      </c>
      <c r="P1843" s="11">
        <v>30.58</v>
      </c>
      <c r="Q1843" s="11">
        <v>1361.82</v>
      </c>
      <c r="R1843" s="33" t="s">
        <v>3579</v>
      </c>
    </row>
    <row r="1844" spans="2:18" ht="15" customHeight="1">
      <c r="B1844" s="29" t="s">
        <v>1197</v>
      </c>
      <c r="C1844" s="13" t="s">
        <v>3740</v>
      </c>
      <c r="D1844" s="13" t="s">
        <v>3741</v>
      </c>
      <c r="E1844" s="2">
        <v>24</v>
      </c>
      <c r="F1844" s="2">
        <v>2</v>
      </c>
      <c r="G1844" s="19">
        <v>0.08</v>
      </c>
      <c r="H1844" s="19">
        <v>0.13</v>
      </c>
      <c r="I1844" s="7">
        <v>24</v>
      </c>
      <c r="J1844" s="7">
        <v>0</v>
      </c>
      <c r="K1844" s="16">
        <f>IF(OR(ISBLANK(I1844),ISBLANK(J1844)),"",(J1844/I1844))</f>
        <v>0</v>
      </c>
      <c r="L1844" s="17" t="str">
        <f>IF(K1844="","",IF(K1844&gt;=H1844,"Yes","No"))</f>
        <v>No</v>
      </c>
      <c r="M1844" s="18" t="str">
        <f>IF(OR(ISBLANK(I1844),ISBLANK(J1844)),"",IF(L1844="No", "TJ status removed",IF(K1844&gt;0.34, K1844 *1.15, K1844+0.05)))</f>
        <v>TJ status removed</v>
      </c>
      <c r="N1844" s="11">
        <v>15.42</v>
      </c>
      <c r="O1844" s="11">
        <v>132.66999999999999</v>
      </c>
      <c r="P1844" s="11">
        <v>0</v>
      </c>
      <c r="Q1844" s="11">
        <v>0</v>
      </c>
      <c r="R1844" s="33" t="s">
        <v>3636</v>
      </c>
    </row>
    <row r="1845" spans="2:18" ht="15" customHeight="1">
      <c r="B1845" s="29" t="s">
        <v>1197</v>
      </c>
      <c r="C1845" s="13" t="s">
        <v>3742</v>
      </c>
      <c r="D1845" s="13" t="s">
        <v>3743</v>
      </c>
      <c r="E1845" s="2">
        <v>14</v>
      </c>
      <c r="F1845" s="2">
        <v>1</v>
      </c>
      <c r="G1845" s="19">
        <v>7.0000000000000007E-2</v>
      </c>
      <c r="H1845" s="19">
        <v>0.12</v>
      </c>
      <c r="I1845" s="7">
        <v>7</v>
      </c>
      <c r="J1845" s="7">
        <v>1</v>
      </c>
      <c r="K1845" s="16">
        <f>IF(OR(ISBLANK(I1845),ISBLANK(J1845)),"",(J1845/I1845))</f>
        <v>0.14285714285714285</v>
      </c>
      <c r="L1845" s="17" t="str">
        <f>IF(K1845="","",IF(K1845&gt;=H1845,"Yes","No"))</f>
        <v>Yes</v>
      </c>
      <c r="M1845" s="18">
        <f>IF(OR(ISBLANK(I1845),ISBLANK(J1845)),"",IF(L1845="No", "TJ status removed",IF(K1845&gt;0.34, K1845 *1.15, K1845+0.05)))</f>
        <v>0.19285714285714284</v>
      </c>
      <c r="N1845" s="11">
        <v>0</v>
      </c>
      <c r="O1845" s="11">
        <v>121.83</v>
      </c>
      <c r="P1845" s="11">
        <v>0</v>
      </c>
      <c r="Q1845" s="11">
        <v>937</v>
      </c>
      <c r="R1845" s="33" t="s">
        <v>3492</v>
      </c>
    </row>
    <row r="1846" spans="2:18" ht="15" customHeight="1">
      <c r="B1846" s="29" t="s">
        <v>1197</v>
      </c>
      <c r="C1846" s="13" t="s">
        <v>3744</v>
      </c>
      <c r="D1846" s="13" t="s">
        <v>3745</v>
      </c>
      <c r="E1846" s="2">
        <v>33</v>
      </c>
      <c r="F1846" s="2">
        <v>6</v>
      </c>
      <c r="G1846" s="19">
        <v>0.18</v>
      </c>
      <c r="H1846" s="19">
        <v>0.23</v>
      </c>
      <c r="I1846" s="7">
        <v>26</v>
      </c>
      <c r="J1846" s="7">
        <v>6</v>
      </c>
      <c r="K1846" s="16">
        <f>IF(OR(ISBLANK(I1846),ISBLANK(J1846)),"",(J1846/I1846))</f>
        <v>0.23076923076923078</v>
      </c>
      <c r="L1846" s="17" t="str">
        <f>IF(K1846="","",IF(K1846&gt;=H1846,"Yes","No"))</f>
        <v>Yes</v>
      </c>
      <c r="M1846" s="18">
        <f>IF(OR(ISBLANK(I1846),ISBLANK(J1846)),"",IF(L1846="No", "TJ status removed",IF(K1846&gt;0.34, K1846 *1.15, K1846+0.05)))</f>
        <v>0.28076923076923077</v>
      </c>
      <c r="N1846" s="11">
        <v>0</v>
      </c>
      <c r="O1846" s="11">
        <v>129.35</v>
      </c>
      <c r="P1846" s="11">
        <v>0</v>
      </c>
      <c r="Q1846" s="11">
        <v>1113.33</v>
      </c>
      <c r="R1846" s="33" t="s">
        <v>3682</v>
      </c>
    </row>
    <row r="1847" spans="2:18" ht="15" customHeight="1">
      <c r="B1847" s="29" t="s">
        <v>1197</v>
      </c>
      <c r="C1847" s="13" t="s">
        <v>3746</v>
      </c>
      <c r="D1847" s="13" t="s">
        <v>3747</v>
      </c>
      <c r="E1847" s="2">
        <v>90</v>
      </c>
      <c r="F1847" s="2">
        <v>24</v>
      </c>
      <c r="G1847" s="19">
        <v>0.27</v>
      </c>
      <c r="H1847" s="19">
        <v>0.35</v>
      </c>
      <c r="I1847" s="7">
        <v>97</v>
      </c>
      <c r="J1847" s="7">
        <v>22</v>
      </c>
      <c r="K1847" s="16">
        <f>IF(OR(ISBLANK(I1847),ISBLANK(J1847)),"",(J1847/I1847))</f>
        <v>0.22680412371134021</v>
      </c>
      <c r="L1847" s="17" t="str">
        <f>IF(K1847="","",IF(K1847&gt;=H1847,"Yes","No"))</f>
        <v>No</v>
      </c>
      <c r="M1847" s="18" t="str">
        <f>IF(OR(ISBLANK(I1847),ISBLANK(J1847)),"",IF(L1847="No", "TJ status removed",IF(K1847&gt;0.34, K1847 *1.15, K1847+0.05)))</f>
        <v>TJ status removed</v>
      </c>
      <c r="N1847" s="11">
        <v>13.56</v>
      </c>
      <c r="O1847" s="11">
        <v>270.63</v>
      </c>
      <c r="P1847" s="11">
        <v>10.18</v>
      </c>
      <c r="Q1847" s="11">
        <v>1423.82</v>
      </c>
      <c r="R1847" s="33" t="s">
        <v>3748</v>
      </c>
    </row>
    <row r="1848" spans="2:18" ht="15" customHeight="1">
      <c r="B1848" s="29" t="s">
        <v>1197</v>
      </c>
      <c r="C1848" s="13" t="s">
        <v>3749</v>
      </c>
      <c r="D1848" s="13" t="s">
        <v>3750</v>
      </c>
      <c r="E1848" s="2">
        <v>71</v>
      </c>
      <c r="F1848" s="2">
        <v>11</v>
      </c>
      <c r="G1848" s="19">
        <v>0.15</v>
      </c>
      <c r="H1848" s="19">
        <v>0.2</v>
      </c>
      <c r="I1848" s="7">
        <v>69</v>
      </c>
      <c r="J1848" s="7">
        <v>15</v>
      </c>
      <c r="K1848" s="16">
        <f>IF(OR(ISBLANK(I1848),ISBLANK(J1848)),"",(J1848/I1848))</f>
        <v>0.21739130434782608</v>
      </c>
      <c r="L1848" s="17" t="str">
        <f>IF(K1848="","",IF(K1848&gt;=H1848,"Yes","No"))</f>
        <v>Yes</v>
      </c>
      <c r="M1848" s="18">
        <f>IF(OR(ISBLANK(I1848),ISBLANK(J1848)),"",IF(L1848="No", "TJ status removed",IF(K1848&gt;0.34, K1848 *1.15, K1848+0.05)))</f>
        <v>0.2673913043478261</v>
      </c>
      <c r="N1848" s="11">
        <v>18.43</v>
      </c>
      <c r="O1848" s="11">
        <v>295.5</v>
      </c>
      <c r="P1848" s="11">
        <v>19</v>
      </c>
      <c r="Q1848" s="11">
        <v>1358.67</v>
      </c>
      <c r="R1848" s="33" t="s">
        <v>3495</v>
      </c>
    </row>
    <row r="1849" spans="2:18" ht="15" customHeight="1">
      <c r="B1849" s="29" t="s">
        <v>1197</v>
      </c>
      <c r="C1849" s="13" t="s">
        <v>3751</v>
      </c>
      <c r="D1849" s="13" t="s">
        <v>3752</v>
      </c>
      <c r="E1849" s="2">
        <v>35</v>
      </c>
      <c r="F1849" s="2">
        <v>7</v>
      </c>
      <c r="G1849" s="19">
        <v>0.2</v>
      </c>
      <c r="H1849" s="19">
        <v>0.31</v>
      </c>
      <c r="I1849" s="7">
        <v>31</v>
      </c>
      <c r="J1849" s="7">
        <v>9</v>
      </c>
      <c r="K1849" s="16">
        <f>IF(OR(ISBLANK(I1849),ISBLANK(J1849)),"",(J1849/I1849))</f>
        <v>0.29032258064516131</v>
      </c>
      <c r="L1849" s="17" t="str">
        <f>IF(K1849="","",IF(K1849&gt;=H1849,"Yes","No"))</f>
        <v>No</v>
      </c>
      <c r="M1849" s="18" t="str">
        <f>IF(OR(ISBLANK(I1849),ISBLANK(J1849)),"",IF(L1849="No", "TJ status removed",IF(K1849&gt;0.34, K1849 *1.15, K1849+0.05)))</f>
        <v>TJ status removed</v>
      </c>
      <c r="N1849" s="11">
        <v>32.5</v>
      </c>
      <c r="O1849" s="11">
        <v>622.23</v>
      </c>
      <c r="P1849" s="11">
        <v>39.78</v>
      </c>
      <c r="Q1849" s="11">
        <v>2318.89</v>
      </c>
      <c r="R1849" s="33" t="s">
        <v>3636</v>
      </c>
    </row>
    <row r="1850" spans="2:18" ht="15" customHeight="1">
      <c r="B1850" s="29" t="s">
        <v>1197</v>
      </c>
      <c r="C1850" s="13" t="s">
        <v>3753</v>
      </c>
      <c r="D1850" s="13" t="s">
        <v>3754</v>
      </c>
      <c r="E1850" s="2">
        <v>23</v>
      </c>
      <c r="F1850" s="2">
        <v>10</v>
      </c>
      <c r="G1850" s="19">
        <v>0.43</v>
      </c>
      <c r="H1850" s="19">
        <v>0.55000000000000004</v>
      </c>
      <c r="I1850" s="7">
        <v>26</v>
      </c>
      <c r="J1850" s="7">
        <v>9</v>
      </c>
      <c r="K1850" s="16">
        <f>IF(OR(ISBLANK(I1850),ISBLANK(J1850)),"",(J1850/I1850))</f>
        <v>0.34615384615384615</v>
      </c>
      <c r="L1850" s="17" t="str">
        <f>IF(K1850="","",IF(K1850&gt;=H1850,"Yes","No"))</f>
        <v>No</v>
      </c>
      <c r="M1850" s="18" t="str">
        <f>IF(OR(ISBLANK(I1850),ISBLANK(J1850)),"",IF(L1850="No", "TJ status removed",IF(K1850&gt;0.34, K1850 *1.15, K1850+0.05)))</f>
        <v>TJ status removed</v>
      </c>
      <c r="N1850" s="11">
        <v>10.41</v>
      </c>
      <c r="O1850" s="11">
        <v>362.29</v>
      </c>
      <c r="P1850" s="11">
        <v>20.11</v>
      </c>
      <c r="Q1850" s="11">
        <v>1348</v>
      </c>
      <c r="R1850" s="33" t="s">
        <v>3486</v>
      </c>
    </row>
    <row r="1851" spans="2:18" ht="15" customHeight="1">
      <c r="B1851" s="29" t="s">
        <v>1197</v>
      </c>
      <c r="C1851" s="13" t="s">
        <v>3755</v>
      </c>
      <c r="D1851" s="13" t="s">
        <v>3756</v>
      </c>
      <c r="E1851" s="2">
        <v>680</v>
      </c>
      <c r="F1851" s="2">
        <v>30</v>
      </c>
      <c r="G1851" s="19">
        <v>0.04</v>
      </c>
      <c r="H1851" s="19">
        <v>0.16</v>
      </c>
      <c r="I1851" s="7">
        <v>1131</v>
      </c>
      <c r="J1851" s="7">
        <v>22</v>
      </c>
      <c r="K1851" s="16">
        <f>IF(OR(ISBLANK(I1851),ISBLANK(J1851)),"",(J1851/I1851))</f>
        <v>1.9451812555260833E-2</v>
      </c>
      <c r="L1851" s="17" t="str">
        <f>IF(K1851="","",IF(K1851&gt;=H1851,"Yes","No"))</f>
        <v>No</v>
      </c>
      <c r="M1851" s="18" t="str">
        <f>IF(OR(ISBLANK(I1851),ISBLANK(J1851)),"",IF(L1851="No", "TJ status removed",IF(K1851&gt;0.34, K1851 *1.15, K1851+0.05)))</f>
        <v>TJ status removed</v>
      </c>
      <c r="N1851" s="11">
        <v>63.67</v>
      </c>
      <c r="O1851" s="11">
        <v>340.22</v>
      </c>
      <c r="P1851" s="11">
        <v>23.77</v>
      </c>
      <c r="Q1851" s="11">
        <v>394</v>
      </c>
      <c r="R1851" s="33" t="s">
        <v>3463</v>
      </c>
    </row>
    <row r="1852" spans="2:18" ht="15" customHeight="1">
      <c r="B1852" s="29" t="s">
        <v>1197</v>
      </c>
      <c r="C1852" s="4" t="s">
        <v>3757</v>
      </c>
      <c r="D1852" s="4" t="s">
        <v>3758</v>
      </c>
      <c r="E1852" s="5">
        <v>20</v>
      </c>
      <c r="F1852" s="5">
        <v>14</v>
      </c>
      <c r="G1852" s="6">
        <v>0.7</v>
      </c>
      <c r="H1852" s="6">
        <v>1.06</v>
      </c>
      <c r="I1852" s="7"/>
      <c r="J1852" s="7"/>
      <c r="K1852" s="8" t="str">
        <f>IF(OR(ISBLANK(I1852),ISBLANK(J1852)),"",(J1852/I1852))</f>
        <v/>
      </c>
      <c r="L1852" s="9" t="str">
        <f>IF(K1852="","",IF(K1852&gt;=H1852,"Yes","No"))</f>
        <v/>
      </c>
      <c r="M1852" s="10" t="str">
        <f>IF(OR(ISBLANK(I1852),ISBLANK(J1852)),"",IF(L1852="No", "TJ status removed",IF(K1852&gt;0.34, K1852 *1.15, K1852+0.05)))</f>
        <v/>
      </c>
      <c r="N1852" s="11" t="s">
        <v>1497</v>
      </c>
      <c r="O1852" s="11" t="s">
        <v>1497</v>
      </c>
      <c r="P1852" s="11" t="s">
        <v>1497</v>
      </c>
      <c r="Q1852" s="11" t="s">
        <v>1497</v>
      </c>
      <c r="R1852" s="33" t="s">
        <v>3648</v>
      </c>
    </row>
    <row r="1853" spans="2:18" ht="15" customHeight="1">
      <c r="B1853" s="29" t="s">
        <v>1197</v>
      </c>
      <c r="C1853" s="4" t="s">
        <v>3759</v>
      </c>
      <c r="D1853" s="4" t="s">
        <v>3760</v>
      </c>
      <c r="E1853" s="5">
        <v>30</v>
      </c>
      <c r="F1853" s="5">
        <v>17</v>
      </c>
      <c r="G1853" s="6">
        <v>0.56999999999999995</v>
      </c>
      <c r="H1853" s="6">
        <v>0.66</v>
      </c>
      <c r="I1853" s="7"/>
      <c r="J1853" s="7"/>
      <c r="K1853" s="8" t="str">
        <f>IF(OR(ISBLANK(I1853),ISBLANK(J1853)),"",(J1853/I1853))</f>
        <v/>
      </c>
      <c r="L1853" s="9" t="str">
        <f>IF(K1853="","",IF(K1853&gt;=H1853,"Yes","No"))</f>
        <v/>
      </c>
      <c r="M1853" s="10" t="str">
        <f>IF(OR(ISBLANK(I1853),ISBLANK(J1853)),"",IF(L1853="No", "TJ status removed",IF(K1853&gt;0.34, K1853 *1.15, K1853+0.05)))</f>
        <v/>
      </c>
      <c r="N1853" s="11" t="s">
        <v>1497</v>
      </c>
      <c r="O1853" s="11" t="s">
        <v>1497</v>
      </c>
      <c r="P1853" s="11" t="s">
        <v>1497</v>
      </c>
      <c r="Q1853" s="11" t="s">
        <v>1497</v>
      </c>
      <c r="R1853" s="33" t="s">
        <v>3717</v>
      </c>
    </row>
    <row r="1854" spans="2:18" ht="15" customHeight="1">
      <c r="B1854" s="29" t="s">
        <v>1197</v>
      </c>
      <c r="C1854" s="13" t="s">
        <v>3761</v>
      </c>
      <c r="D1854" s="13" t="s">
        <v>3762</v>
      </c>
      <c r="E1854" s="2">
        <v>63</v>
      </c>
      <c r="F1854" s="2">
        <v>2</v>
      </c>
      <c r="G1854" s="19">
        <v>0.03</v>
      </c>
      <c r="H1854" s="19">
        <v>0.14000000000000001</v>
      </c>
      <c r="I1854" s="7">
        <v>90</v>
      </c>
      <c r="J1854" s="7">
        <v>0</v>
      </c>
      <c r="K1854" s="16">
        <f>IF(OR(ISBLANK(I1854),ISBLANK(J1854)),"",(J1854/I1854))</f>
        <v>0</v>
      </c>
      <c r="L1854" s="17" t="str">
        <f>IF(K1854="","",IF(K1854&gt;=H1854,"Yes","No"))</f>
        <v>No</v>
      </c>
      <c r="M1854" s="18" t="str">
        <f>IF(OR(ISBLANK(I1854),ISBLANK(J1854)),"",IF(L1854="No", "TJ status removed",IF(K1854&gt;0.34, K1854 *1.15, K1854+0.05)))</f>
        <v>TJ status removed</v>
      </c>
      <c r="N1854" s="11">
        <v>0</v>
      </c>
      <c r="O1854" s="11">
        <v>122.17</v>
      </c>
      <c r="P1854" s="11">
        <v>0</v>
      </c>
      <c r="Q1854" s="11">
        <v>0</v>
      </c>
      <c r="R1854" s="33" t="s">
        <v>3651</v>
      </c>
    </row>
    <row r="1855" spans="2:18" ht="15" customHeight="1">
      <c r="B1855" s="29" t="s">
        <v>1197</v>
      </c>
      <c r="C1855" s="13" t="s">
        <v>3763</v>
      </c>
      <c r="D1855" s="13" t="s">
        <v>3764</v>
      </c>
      <c r="E1855" s="2">
        <v>65</v>
      </c>
      <c r="F1855" s="2">
        <v>36</v>
      </c>
      <c r="G1855" s="19">
        <v>0.55000000000000004</v>
      </c>
      <c r="H1855" s="19">
        <v>0.66</v>
      </c>
      <c r="I1855" s="7">
        <v>57</v>
      </c>
      <c r="J1855" s="7">
        <v>33</v>
      </c>
      <c r="K1855" s="16">
        <f>IF(OR(ISBLANK(I1855),ISBLANK(J1855)),"",(J1855/I1855))</f>
        <v>0.57894736842105265</v>
      </c>
      <c r="L1855" s="17" t="str">
        <f>IF(K1855="","",IF(K1855&gt;=H1855,"Yes","No"))</f>
        <v>No</v>
      </c>
      <c r="M1855" s="18" t="str">
        <f>IF(OR(ISBLANK(I1855),ISBLANK(J1855)),"",IF(L1855="No", "TJ status removed",IF(K1855&gt;0.34, K1855 *1.15, K1855+0.05)))</f>
        <v>TJ status removed</v>
      </c>
      <c r="N1855" s="11">
        <v>0</v>
      </c>
      <c r="O1855" s="11">
        <v>183.63</v>
      </c>
      <c r="P1855" s="11">
        <v>0</v>
      </c>
      <c r="Q1855" s="11">
        <v>383.91</v>
      </c>
      <c r="R1855" s="33" t="s">
        <v>3486</v>
      </c>
    </row>
    <row r="1856" spans="2:18" ht="15" customHeight="1">
      <c r="B1856" s="29" t="s">
        <v>1197</v>
      </c>
      <c r="C1856" s="13" t="s">
        <v>3765</v>
      </c>
      <c r="D1856" s="13" t="s">
        <v>3766</v>
      </c>
      <c r="E1856" s="2">
        <v>40</v>
      </c>
      <c r="F1856" s="2">
        <v>7</v>
      </c>
      <c r="G1856" s="19">
        <v>0.18</v>
      </c>
      <c r="H1856" s="19">
        <v>0.43</v>
      </c>
      <c r="I1856" s="7">
        <v>50</v>
      </c>
      <c r="J1856" s="7">
        <v>18</v>
      </c>
      <c r="K1856" s="16">
        <f>IF(OR(ISBLANK(I1856),ISBLANK(J1856)),"",(J1856/I1856))</f>
        <v>0.36</v>
      </c>
      <c r="L1856" s="17" t="str">
        <f>IF(K1856="","",IF(K1856&gt;=H1856,"Yes","No"))</f>
        <v>No</v>
      </c>
      <c r="M1856" s="18" t="str">
        <f>IF(OR(ISBLANK(I1856),ISBLANK(J1856)),"",IF(L1856="No", "TJ status removed",IF(K1856&gt;0.34, K1856 *1.15, K1856+0.05)))</f>
        <v>TJ status removed</v>
      </c>
      <c r="N1856" s="11">
        <v>6.09</v>
      </c>
      <c r="O1856" s="11">
        <v>173.81</v>
      </c>
      <c r="P1856" s="11">
        <v>10.56</v>
      </c>
      <c r="Q1856" s="11">
        <v>1079.06</v>
      </c>
      <c r="R1856" s="33" t="s">
        <v>3641</v>
      </c>
    </row>
    <row r="1857" spans="2:18" ht="15" customHeight="1">
      <c r="B1857" s="29" t="s">
        <v>1197</v>
      </c>
      <c r="C1857" s="13" t="s">
        <v>3767</v>
      </c>
      <c r="D1857" s="13" t="s">
        <v>3768</v>
      </c>
      <c r="E1857" s="2">
        <v>628</v>
      </c>
      <c r="F1857" s="2">
        <v>56</v>
      </c>
      <c r="G1857" s="19">
        <v>0.09</v>
      </c>
      <c r="H1857" s="19">
        <v>0.19</v>
      </c>
      <c r="I1857" s="7">
        <v>611</v>
      </c>
      <c r="J1857" s="7">
        <v>84</v>
      </c>
      <c r="K1857" s="16">
        <f>IF(OR(ISBLANK(I1857),ISBLANK(J1857)),"",(J1857/I1857))</f>
        <v>0.13747954173486088</v>
      </c>
      <c r="L1857" s="17" t="str">
        <f>IF(K1857="","",IF(K1857&gt;=H1857,"Yes","No"))</f>
        <v>No</v>
      </c>
      <c r="M1857" s="18" t="str">
        <f>IF(OR(ISBLANK(I1857),ISBLANK(J1857)),"",IF(L1857="No", "TJ status removed",IF(K1857&gt;0.34, K1857 *1.15, K1857+0.05)))</f>
        <v>TJ status removed</v>
      </c>
      <c r="N1857" s="11">
        <v>31.29</v>
      </c>
      <c r="O1857" s="11">
        <v>344.41</v>
      </c>
      <c r="P1857" s="11">
        <v>36.11</v>
      </c>
      <c r="Q1857" s="11">
        <v>1304.8699999999999</v>
      </c>
      <c r="R1857" s="33" t="s">
        <v>3769</v>
      </c>
    </row>
    <row r="1858" spans="2:18" ht="15" customHeight="1">
      <c r="B1858" s="29" t="s">
        <v>1197</v>
      </c>
      <c r="C1858" s="13" t="s">
        <v>3770</v>
      </c>
      <c r="D1858" s="13" t="s">
        <v>3771</v>
      </c>
      <c r="E1858" s="2">
        <v>31</v>
      </c>
      <c r="F1858" s="2">
        <v>15</v>
      </c>
      <c r="G1858" s="19">
        <v>0.48</v>
      </c>
      <c r="H1858" s="19">
        <v>0.55000000000000004</v>
      </c>
      <c r="I1858" s="7">
        <v>31</v>
      </c>
      <c r="J1858" s="7">
        <v>16</v>
      </c>
      <c r="K1858" s="16">
        <f>IF(OR(ISBLANK(I1858),ISBLANK(J1858)),"",(J1858/I1858))</f>
        <v>0.5161290322580645</v>
      </c>
      <c r="L1858" s="17" t="str">
        <f>IF(K1858="","",IF(K1858&gt;=H1858,"Yes","No"))</f>
        <v>No</v>
      </c>
      <c r="M1858" s="18" t="str">
        <f>IF(OR(ISBLANK(I1858),ISBLANK(J1858)),"",IF(L1858="No", "TJ status removed",IF(K1858&gt;0.34, K1858 *1.15, K1858+0.05)))</f>
        <v>TJ status removed</v>
      </c>
      <c r="N1858" s="11">
        <v>12.73</v>
      </c>
      <c r="O1858" s="11">
        <v>441.2</v>
      </c>
      <c r="P1858" s="11">
        <v>2</v>
      </c>
      <c r="Q1858" s="11">
        <v>1214.5</v>
      </c>
      <c r="R1858" s="33" t="s">
        <v>3641</v>
      </c>
    </row>
    <row r="1859" spans="2:18" ht="15" customHeight="1">
      <c r="B1859" s="29" t="s">
        <v>1197</v>
      </c>
      <c r="C1859" s="13" t="s">
        <v>3772</v>
      </c>
      <c r="D1859" s="13" t="s">
        <v>3773</v>
      </c>
      <c r="E1859" s="2">
        <v>14</v>
      </c>
      <c r="F1859" s="2">
        <v>3</v>
      </c>
      <c r="G1859" s="19">
        <v>0.21</v>
      </c>
      <c r="H1859" s="19">
        <v>0.59</v>
      </c>
      <c r="I1859" s="7">
        <v>14</v>
      </c>
      <c r="J1859" s="7">
        <v>6</v>
      </c>
      <c r="K1859" s="16">
        <f>IF(OR(ISBLANK(I1859),ISBLANK(J1859)),"",(J1859/I1859))</f>
        <v>0.42857142857142855</v>
      </c>
      <c r="L1859" s="17" t="str">
        <f>IF(K1859="","",IF(K1859&gt;=H1859,"Yes","No"))</f>
        <v>No</v>
      </c>
      <c r="M1859" s="18" t="str">
        <f>IF(OR(ISBLANK(I1859),ISBLANK(J1859)),"",IF(L1859="No", "TJ status removed",IF(K1859&gt;0.34, K1859 *1.15, K1859+0.05)))</f>
        <v>TJ status removed</v>
      </c>
      <c r="N1859" s="11">
        <v>4</v>
      </c>
      <c r="O1859" s="11">
        <v>314.75</v>
      </c>
      <c r="P1859" s="11">
        <v>6</v>
      </c>
      <c r="Q1859" s="11">
        <v>2266.67</v>
      </c>
      <c r="R1859" s="33" t="s">
        <v>3656</v>
      </c>
    </row>
    <row r="1860" spans="2:18" ht="15" customHeight="1">
      <c r="B1860" s="29" t="s">
        <v>1197</v>
      </c>
      <c r="C1860" s="13" t="s">
        <v>3774</v>
      </c>
      <c r="D1860" s="13" t="s">
        <v>3775</v>
      </c>
      <c r="E1860" s="2">
        <v>191</v>
      </c>
      <c r="F1860" s="2">
        <v>5</v>
      </c>
      <c r="G1860" s="19">
        <v>0.03</v>
      </c>
      <c r="H1860" s="19">
        <v>0.14000000000000001</v>
      </c>
      <c r="I1860" s="7">
        <v>163</v>
      </c>
      <c r="J1860" s="7">
        <v>7</v>
      </c>
      <c r="K1860" s="16">
        <f>IF(OR(ISBLANK(I1860),ISBLANK(J1860)),"",(J1860/I1860))</f>
        <v>4.2944785276073622E-2</v>
      </c>
      <c r="L1860" s="17" t="str">
        <f>IF(K1860="","",IF(K1860&gt;=H1860,"Yes","No"))</f>
        <v>No</v>
      </c>
      <c r="M1860" s="18" t="str">
        <f>IF(OR(ISBLANK(I1860),ISBLANK(J1860)),"",IF(L1860="No", "TJ status removed",IF(K1860&gt;0.34, K1860 *1.15, K1860+0.05)))</f>
        <v>TJ status removed</v>
      </c>
      <c r="N1860" s="11">
        <v>32.81</v>
      </c>
      <c r="O1860" s="11">
        <v>353.95</v>
      </c>
      <c r="P1860" s="11">
        <v>91.14</v>
      </c>
      <c r="Q1860" s="11">
        <v>1512</v>
      </c>
      <c r="R1860" s="33" t="s">
        <v>3682</v>
      </c>
    </row>
    <row r="1861" spans="2:18" ht="15" customHeight="1">
      <c r="B1861" s="29" t="s">
        <v>1197</v>
      </c>
      <c r="C1861" s="13" t="s">
        <v>3776</v>
      </c>
      <c r="D1861" s="13" t="s">
        <v>3777</v>
      </c>
      <c r="E1861" s="2">
        <v>974</v>
      </c>
      <c r="F1861" s="2">
        <v>146</v>
      </c>
      <c r="G1861" s="19">
        <v>0.15</v>
      </c>
      <c r="H1861" s="19">
        <v>0.2</v>
      </c>
      <c r="I1861" s="7">
        <v>1081</v>
      </c>
      <c r="J1861" s="7">
        <v>386</v>
      </c>
      <c r="K1861" s="16">
        <f>IF(OR(ISBLANK(I1861),ISBLANK(J1861)),"",(J1861/I1861))</f>
        <v>0.35707678075855687</v>
      </c>
      <c r="L1861" s="17" t="str">
        <f>IF(K1861="","",IF(K1861&gt;=H1861,"Yes","No"))</f>
        <v>Yes</v>
      </c>
      <c r="M1861" s="18">
        <f>IF(OR(ISBLANK(I1861),ISBLANK(J1861)),"",IF(L1861="No", "TJ status removed",IF(K1861&gt;0.34, K1861 *1.15, K1861+0.05)))</f>
        <v>0.41063829787234035</v>
      </c>
      <c r="N1861" s="11">
        <v>477.17</v>
      </c>
      <c r="O1861" s="11">
        <v>16448.400000000001</v>
      </c>
      <c r="P1861" s="11">
        <v>715.76</v>
      </c>
      <c r="Q1861" s="11">
        <v>39185.919999999998</v>
      </c>
      <c r="R1861" s="44" t="s">
        <v>3529</v>
      </c>
    </row>
    <row r="1862" spans="2:18" ht="15" customHeight="1">
      <c r="B1862" s="29" t="s">
        <v>1197</v>
      </c>
      <c r="C1862" s="13" t="s">
        <v>3778</v>
      </c>
      <c r="D1862" s="13" t="s">
        <v>3779</v>
      </c>
      <c r="E1862" s="2">
        <v>67</v>
      </c>
      <c r="F1862" s="2">
        <v>6</v>
      </c>
      <c r="G1862" s="19">
        <v>0.09</v>
      </c>
      <c r="H1862" s="19">
        <v>0.14000000000000001</v>
      </c>
      <c r="I1862" s="7">
        <v>72</v>
      </c>
      <c r="J1862" s="7">
        <v>27</v>
      </c>
      <c r="K1862" s="16">
        <f>IF(OR(ISBLANK(I1862),ISBLANK(J1862)),"",(J1862/I1862))</f>
        <v>0.375</v>
      </c>
      <c r="L1862" s="17" t="str">
        <f>IF(K1862="","",IF(K1862&gt;=H1862,"Yes","No"))</f>
        <v>Yes</v>
      </c>
      <c r="M1862" s="18">
        <f>IF(OR(ISBLANK(I1862),ISBLANK(J1862)),"",IF(L1862="No", "TJ status removed",IF(K1862&gt;0.34, K1862 *1.15, K1862+0.05)))</f>
        <v>0.43124999999999997</v>
      </c>
      <c r="N1862" s="11">
        <v>105.62</v>
      </c>
      <c r="O1862" s="11">
        <v>3360.24</v>
      </c>
      <c r="P1862" s="11">
        <v>70.11</v>
      </c>
      <c r="Q1862" s="11">
        <v>11726.56</v>
      </c>
      <c r="R1862" s="33" t="s">
        <v>3463</v>
      </c>
    </row>
    <row r="1863" spans="2:18" ht="15" customHeight="1">
      <c r="B1863" s="29" t="s">
        <v>1197</v>
      </c>
      <c r="C1863" s="13" t="s">
        <v>3780</v>
      </c>
      <c r="D1863" s="13" t="s">
        <v>3781</v>
      </c>
      <c r="E1863" s="2">
        <v>116</v>
      </c>
      <c r="F1863" s="2">
        <v>7</v>
      </c>
      <c r="G1863" s="19">
        <v>0.06</v>
      </c>
      <c r="H1863" s="19">
        <v>0.11</v>
      </c>
      <c r="I1863" s="7">
        <v>122</v>
      </c>
      <c r="J1863" s="7">
        <v>14</v>
      </c>
      <c r="K1863" s="16">
        <f>IF(OR(ISBLANK(I1863),ISBLANK(J1863)),"",(J1863/I1863))</f>
        <v>0.11475409836065574</v>
      </c>
      <c r="L1863" s="17" t="str">
        <f>IF(K1863="","",IF(K1863&gt;=H1863,"Yes","No"))</f>
        <v>Yes</v>
      </c>
      <c r="M1863" s="18">
        <f>IF(OR(ISBLANK(I1863),ISBLANK(J1863)),"",IF(L1863="No", "TJ status removed",IF(K1863&gt;0.34, K1863 *1.15, K1863+0.05)))</f>
        <v>0.16475409836065574</v>
      </c>
      <c r="N1863" s="11">
        <v>131.31</v>
      </c>
      <c r="O1863" s="11">
        <v>1180.57</v>
      </c>
      <c r="P1863" s="11">
        <v>139.93</v>
      </c>
      <c r="Q1863" s="11">
        <v>9193.14</v>
      </c>
      <c r="R1863" s="33" t="s">
        <v>3539</v>
      </c>
    </row>
    <row r="1864" spans="2:18" ht="15" customHeight="1">
      <c r="B1864" s="29" t="s">
        <v>1197</v>
      </c>
      <c r="C1864" s="13" t="s">
        <v>3782</v>
      </c>
      <c r="D1864" s="13" t="s">
        <v>3783</v>
      </c>
      <c r="E1864" s="2">
        <v>101</v>
      </c>
      <c r="F1864" s="2">
        <v>1</v>
      </c>
      <c r="G1864" s="19">
        <v>0.01</v>
      </c>
      <c r="H1864" s="19">
        <v>0.12</v>
      </c>
      <c r="I1864" s="7">
        <v>105</v>
      </c>
      <c r="J1864" s="7">
        <v>19</v>
      </c>
      <c r="K1864" s="16">
        <f>IF(OR(ISBLANK(I1864),ISBLANK(J1864)),"",(J1864/I1864))</f>
        <v>0.18095238095238095</v>
      </c>
      <c r="L1864" s="17" t="str">
        <f>IF(K1864="","",IF(K1864&gt;=H1864,"Yes","No"))</f>
        <v>Yes</v>
      </c>
      <c r="M1864" s="18">
        <f>IF(OR(ISBLANK(I1864),ISBLANK(J1864)),"",IF(L1864="No", "TJ status removed",IF(K1864&gt;0.34, K1864 *1.15, K1864+0.05)))</f>
        <v>0.23095238095238096</v>
      </c>
      <c r="N1864" s="11">
        <v>239.05</v>
      </c>
      <c r="O1864" s="11">
        <v>7739.26</v>
      </c>
      <c r="P1864" s="11">
        <v>242.53</v>
      </c>
      <c r="Q1864" s="11">
        <v>11955.79</v>
      </c>
      <c r="R1864" s="33" t="s">
        <v>3495</v>
      </c>
    </row>
    <row r="1865" spans="2:18" ht="15" customHeight="1">
      <c r="B1865" s="29" t="s">
        <v>1197</v>
      </c>
      <c r="C1865" s="13" t="s">
        <v>3784</v>
      </c>
      <c r="D1865" s="13" t="s">
        <v>3785</v>
      </c>
      <c r="E1865" s="2">
        <v>123</v>
      </c>
      <c r="F1865" s="2">
        <v>13</v>
      </c>
      <c r="G1865" s="19">
        <v>0.11</v>
      </c>
      <c r="H1865" s="19">
        <v>0.19</v>
      </c>
      <c r="I1865" s="7">
        <v>139</v>
      </c>
      <c r="J1865" s="7">
        <v>54</v>
      </c>
      <c r="K1865" s="16">
        <f>IF(OR(ISBLANK(I1865),ISBLANK(J1865)),"",(J1865/I1865))</f>
        <v>0.38848920863309355</v>
      </c>
      <c r="L1865" s="17" t="str">
        <f>IF(K1865="","",IF(K1865&gt;=H1865,"Yes","No"))</f>
        <v>Yes</v>
      </c>
      <c r="M1865" s="18">
        <f>IF(OR(ISBLANK(I1865),ISBLANK(J1865)),"",IF(L1865="No", "TJ status removed",IF(K1865&gt;0.34, K1865 *1.15, K1865+0.05)))</f>
        <v>0.44676258992805756</v>
      </c>
      <c r="N1865" s="11">
        <v>357.34</v>
      </c>
      <c r="O1865" s="11">
        <v>13744.26</v>
      </c>
      <c r="P1865" s="11">
        <v>362.24</v>
      </c>
      <c r="Q1865" s="11">
        <v>23435.09</v>
      </c>
      <c r="R1865" s="33" t="s">
        <v>3495</v>
      </c>
    </row>
    <row r="1866" spans="2:18" ht="15" customHeight="1">
      <c r="B1866" s="29" t="s">
        <v>1197</v>
      </c>
      <c r="C1866" s="13" t="s">
        <v>3786</v>
      </c>
      <c r="D1866" s="13" t="s">
        <v>3787</v>
      </c>
      <c r="E1866" s="2">
        <v>75</v>
      </c>
      <c r="F1866" s="2">
        <v>6</v>
      </c>
      <c r="G1866" s="19">
        <v>0.08</v>
      </c>
      <c r="H1866" s="19">
        <v>0.13</v>
      </c>
      <c r="I1866" s="7">
        <v>80</v>
      </c>
      <c r="J1866" s="7">
        <v>31</v>
      </c>
      <c r="K1866" s="16">
        <f>IF(OR(ISBLANK(I1866),ISBLANK(J1866)),"",(J1866/I1866))</f>
        <v>0.38750000000000001</v>
      </c>
      <c r="L1866" s="17" t="str">
        <f>IF(K1866="","",IF(K1866&gt;=H1866,"Yes","No"))</f>
        <v>Yes</v>
      </c>
      <c r="M1866" s="18">
        <f>IF(OR(ISBLANK(I1866),ISBLANK(J1866)),"",IF(L1866="No", "TJ status removed",IF(K1866&gt;0.34, K1866 *1.15, K1866+0.05)))</f>
        <v>0.44562499999999999</v>
      </c>
      <c r="N1866" s="11">
        <v>147.19999999999999</v>
      </c>
      <c r="O1866" s="11">
        <v>5138.57</v>
      </c>
      <c r="P1866" s="11">
        <v>180.52</v>
      </c>
      <c r="Q1866" s="11">
        <v>13085.23</v>
      </c>
      <c r="R1866" s="33" t="s">
        <v>3677</v>
      </c>
    </row>
    <row r="1867" spans="2:18" ht="15" customHeight="1">
      <c r="B1867" s="29" t="s">
        <v>1197</v>
      </c>
      <c r="C1867" s="13" t="s">
        <v>3788</v>
      </c>
      <c r="D1867" s="13" t="s">
        <v>3789</v>
      </c>
      <c r="E1867" s="2" t="s">
        <v>1397</v>
      </c>
      <c r="F1867" s="2"/>
      <c r="G1867" s="2">
        <v>0</v>
      </c>
      <c r="H1867" s="23">
        <v>0.05</v>
      </c>
      <c r="I1867" s="7">
        <v>61</v>
      </c>
      <c r="J1867" s="7">
        <v>24</v>
      </c>
      <c r="K1867" s="16">
        <f>IF(OR(ISBLANK(I1867),ISBLANK(J1867)),"",(J1867/I1867))</f>
        <v>0.39344262295081966</v>
      </c>
      <c r="L1867" s="17" t="str">
        <f>IF(K1867="","",IF(K1867&gt;=H1867,"Yes","No"))</f>
        <v>Yes</v>
      </c>
      <c r="M1867" s="18">
        <f>IF(OR(ISBLANK(I1867),ISBLANK(J1867)),"",IF(L1867="No", "TJ status removed",IF(K1867&gt;0.34, K1867 *1.15, K1867+0.05)))</f>
        <v>0.4524590163934426</v>
      </c>
      <c r="N1867" s="11">
        <v>0</v>
      </c>
      <c r="O1867" s="11">
        <v>3953.08</v>
      </c>
      <c r="P1867" s="11">
        <v>0</v>
      </c>
      <c r="Q1867" s="11">
        <v>6036.25</v>
      </c>
      <c r="R1867" s="33" t="s">
        <v>3682</v>
      </c>
    </row>
    <row r="1868" spans="2:18" ht="15" customHeight="1">
      <c r="B1868" s="29" t="s">
        <v>1197</v>
      </c>
      <c r="C1868" s="13" t="s">
        <v>3790</v>
      </c>
      <c r="D1868" s="13" t="s">
        <v>3791</v>
      </c>
      <c r="E1868" s="2">
        <v>92</v>
      </c>
      <c r="F1868" s="2">
        <v>6</v>
      </c>
      <c r="G1868" s="19">
        <v>7.0000000000000007E-2</v>
      </c>
      <c r="H1868" s="19">
        <v>0.12</v>
      </c>
      <c r="I1868" s="7">
        <v>94</v>
      </c>
      <c r="J1868" s="7">
        <v>10</v>
      </c>
      <c r="K1868" s="16">
        <f>IF(OR(ISBLANK(I1868),ISBLANK(J1868)),"",(J1868/I1868))</f>
        <v>0.10638297872340426</v>
      </c>
      <c r="L1868" s="17" t="str">
        <f>IF(K1868="","",IF(K1868&gt;=H1868,"Yes","No"))</f>
        <v>No</v>
      </c>
      <c r="M1868" s="18" t="str">
        <f>IF(OR(ISBLANK(I1868),ISBLANK(J1868)),"",IF(L1868="No", "TJ status removed",IF(K1868&gt;0.34, K1868 *1.15, K1868+0.05)))</f>
        <v>TJ status removed</v>
      </c>
      <c r="N1868" s="11">
        <v>337.86</v>
      </c>
      <c r="O1868" s="11">
        <v>5712.74</v>
      </c>
      <c r="P1868" s="11">
        <v>361.1</v>
      </c>
      <c r="Q1868" s="11">
        <v>11966.5</v>
      </c>
      <c r="R1868" s="33" t="s">
        <v>3708</v>
      </c>
    </row>
    <row r="1869" spans="2:18" ht="15" customHeight="1">
      <c r="B1869" s="29" t="s">
        <v>1197</v>
      </c>
      <c r="C1869" s="13" t="s">
        <v>3792</v>
      </c>
      <c r="D1869" s="13" t="s">
        <v>3793</v>
      </c>
      <c r="E1869" s="2">
        <v>94</v>
      </c>
      <c r="F1869" s="2">
        <v>10</v>
      </c>
      <c r="G1869" s="19">
        <v>0.11</v>
      </c>
      <c r="H1869" s="19">
        <v>0.16</v>
      </c>
      <c r="I1869" s="7">
        <v>130</v>
      </c>
      <c r="J1869" s="7">
        <v>41</v>
      </c>
      <c r="K1869" s="16">
        <f>IF(OR(ISBLANK(I1869),ISBLANK(J1869)),"",(J1869/I1869))</f>
        <v>0.31538461538461537</v>
      </c>
      <c r="L1869" s="17" t="str">
        <f>IF(K1869="","",IF(K1869&gt;=H1869,"Yes","No"))</f>
        <v>Yes</v>
      </c>
      <c r="M1869" s="18">
        <f>IF(OR(ISBLANK(I1869),ISBLANK(J1869)),"",IF(L1869="No", "TJ status removed",IF(K1869&gt;0.34, K1869 *1.15, K1869+0.05)))</f>
        <v>0.36538461538461536</v>
      </c>
      <c r="N1869" s="11">
        <v>229.72</v>
      </c>
      <c r="O1869" s="11">
        <v>7007.22</v>
      </c>
      <c r="P1869" s="11">
        <v>125.39</v>
      </c>
      <c r="Q1869" s="11">
        <v>9391.3700000000008</v>
      </c>
      <c r="R1869" s="33" t="s">
        <v>3794</v>
      </c>
    </row>
    <row r="1870" spans="2:18" ht="15" customHeight="1">
      <c r="B1870" s="29" t="s">
        <v>1197</v>
      </c>
      <c r="C1870" s="13" t="s">
        <v>3795</v>
      </c>
      <c r="D1870" s="13" t="s">
        <v>3796</v>
      </c>
      <c r="E1870" s="2">
        <v>124</v>
      </c>
      <c r="F1870" s="2">
        <v>5</v>
      </c>
      <c r="G1870" s="19">
        <v>0.04</v>
      </c>
      <c r="H1870" s="19">
        <v>0.1</v>
      </c>
      <c r="I1870" s="7">
        <v>135</v>
      </c>
      <c r="J1870" s="7">
        <v>32</v>
      </c>
      <c r="K1870" s="16">
        <f>IF(OR(ISBLANK(I1870),ISBLANK(J1870)),"",(J1870/I1870))</f>
        <v>0.23703703703703705</v>
      </c>
      <c r="L1870" s="17" t="str">
        <f>IF(K1870="","",IF(K1870&gt;=H1870,"Yes","No"))</f>
        <v>Yes</v>
      </c>
      <c r="M1870" s="18">
        <f>IF(OR(ISBLANK(I1870),ISBLANK(J1870)),"",IF(L1870="No", "TJ status removed",IF(K1870&gt;0.34, K1870 *1.15, K1870+0.05)))</f>
        <v>0.28703703703703703</v>
      </c>
      <c r="N1870" s="11">
        <v>95.87</v>
      </c>
      <c r="O1870" s="11">
        <v>4934</v>
      </c>
      <c r="P1870" s="11">
        <v>138.84</v>
      </c>
      <c r="Q1870" s="11">
        <v>8658.81</v>
      </c>
      <c r="R1870" s="33" t="s">
        <v>3478</v>
      </c>
    </row>
    <row r="1871" spans="2:18" ht="15" customHeight="1">
      <c r="B1871" s="29" t="s">
        <v>1197</v>
      </c>
      <c r="C1871" s="13" t="s">
        <v>3797</v>
      </c>
      <c r="D1871" s="13" t="s">
        <v>3798</v>
      </c>
      <c r="E1871" s="2">
        <v>141</v>
      </c>
      <c r="F1871" s="2">
        <v>7</v>
      </c>
      <c r="G1871" s="19">
        <v>0.05</v>
      </c>
      <c r="H1871" s="19">
        <v>0.1</v>
      </c>
      <c r="I1871" s="7">
        <v>165</v>
      </c>
      <c r="J1871" s="7">
        <v>27</v>
      </c>
      <c r="K1871" s="16">
        <f>IF(OR(ISBLANK(I1871),ISBLANK(J1871)),"",(J1871/I1871))</f>
        <v>0.16363636363636364</v>
      </c>
      <c r="L1871" s="17" t="str">
        <f>IF(K1871="","",IF(K1871&gt;=H1871,"Yes","No"))</f>
        <v>Yes</v>
      </c>
      <c r="M1871" s="18">
        <f>IF(OR(ISBLANK(I1871),ISBLANK(J1871)),"",IF(L1871="No", "TJ status removed",IF(K1871&gt;0.34, K1871 *1.15, K1871+0.05)))</f>
        <v>0.21363636363636362</v>
      </c>
      <c r="N1871" s="11">
        <v>181.78</v>
      </c>
      <c r="O1871" s="11">
        <v>7332.17</v>
      </c>
      <c r="P1871" s="11">
        <v>135.37</v>
      </c>
      <c r="Q1871" s="11">
        <v>9090.59</v>
      </c>
      <c r="R1871" s="33" t="s">
        <v>3463</v>
      </c>
    </row>
    <row r="1872" spans="2:18" ht="15" customHeight="1">
      <c r="B1872" s="29" t="s">
        <v>1197</v>
      </c>
      <c r="C1872" s="13" t="s">
        <v>3799</v>
      </c>
      <c r="D1872" s="13" t="s">
        <v>3800</v>
      </c>
      <c r="E1872" s="2">
        <v>113</v>
      </c>
      <c r="F1872" s="2">
        <v>4</v>
      </c>
      <c r="G1872" s="19">
        <v>0.04</v>
      </c>
      <c r="H1872" s="19">
        <v>0.1</v>
      </c>
      <c r="I1872" s="7">
        <v>114</v>
      </c>
      <c r="J1872" s="7">
        <v>36</v>
      </c>
      <c r="K1872" s="16">
        <f>IF(OR(ISBLANK(I1872),ISBLANK(J1872)),"",(J1872/I1872))</f>
        <v>0.31578947368421051</v>
      </c>
      <c r="L1872" s="17" t="str">
        <f>IF(K1872="","",IF(K1872&gt;=H1872,"Yes","No"))</f>
        <v>Yes</v>
      </c>
      <c r="M1872" s="18">
        <f>IF(OR(ISBLANK(I1872),ISBLANK(J1872)),"",IF(L1872="No", "TJ status removed",IF(K1872&gt;0.34, K1872 *1.15, K1872+0.05)))</f>
        <v>0.3657894736842105</v>
      </c>
      <c r="N1872" s="11">
        <v>184.76</v>
      </c>
      <c r="O1872" s="11">
        <v>5513.58</v>
      </c>
      <c r="P1872" s="11">
        <v>307.25</v>
      </c>
      <c r="Q1872" s="11">
        <v>13972.92</v>
      </c>
      <c r="R1872" s="33" t="s">
        <v>3478</v>
      </c>
    </row>
    <row r="1873" spans="2:18" ht="15" customHeight="1">
      <c r="B1873" s="29" t="s">
        <v>1197</v>
      </c>
      <c r="C1873" s="13" t="s">
        <v>3801</v>
      </c>
      <c r="D1873" s="13" t="s">
        <v>3802</v>
      </c>
      <c r="E1873" s="2">
        <v>64</v>
      </c>
      <c r="F1873" s="2">
        <v>10</v>
      </c>
      <c r="G1873" s="19">
        <v>0.16</v>
      </c>
      <c r="H1873" s="19">
        <v>0.21</v>
      </c>
      <c r="I1873" s="7">
        <v>63</v>
      </c>
      <c r="J1873" s="7">
        <v>19</v>
      </c>
      <c r="K1873" s="16">
        <f>IF(OR(ISBLANK(I1873),ISBLANK(J1873)),"",(J1873/I1873))</f>
        <v>0.30158730158730157</v>
      </c>
      <c r="L1873" s="17" t="str">
        <f>IF(K1873="","",IF(K1873&gt;=H1873,"Yes","No"))</f>
        <v>Yes</v>
      </c>
      <c r="M1873" s="18">
        <f>IF(OR(ISBLANK(I1873),ISBLANK(J1873)),"",IF(L1873="No", "TJ status removed",IF(K1873&gt;0.34, K1873 *1.15, K1873+0.05)))</f>
        <v>0.35158730158730156</v>
      </c>
      <c r="N1873" s="11">
        <v>58.43</v>
      </c>
      <c r="O1873" s="11">
        <v>2075.89</v>
      </c>
      <c r="P1873" s="11">
        <v>57.53</v>
      </c>
      <c r="Q1873" s="11">
        <v>5625.79</v>
      </c>
      <c r="R1873" s="44" t="s">
        <v>3529</v>
      </c>
    </row>
    <row r="1874" spans="2:18" ht="15" customHeight="1">
      <c r="B1874" s="29" t="s">
        <v>1197</v>
      </c>
      <c r="C1874" s="13" t="s">
        <v>3803</v>
      </c>
      <c r="D1874" s="13" t="s">
        <v>3804</v>
      </c>
      <c r="E1874" s="2">
        <v>122</v>
      </c>
      <c r="F1874" s="2">
        <v>16</v>
      </c>
      <c r="G1874" s="19">
        <v>0.13</v>
      </c>
      <c r="H1874" s="19">
        <v>0.18</v>
      </c>
      <c r="I1874" s="7">
        <v>140</v>
      </c>
      <c r="J1874" s="7">
        <v>31</v>
      </c>
      <c r="K1874" s="16">
        <f>IF(OR(ISBLANK(I1874),ISBLANK(J1874)),"",(J1874/I1874))</f>
        <v>0.22142857142857142</v>
      </c>
      <c r="L1874" s="17" t="str">
        <f>IF(K1874="","",IF(K1874&gt;=H1874,"Yes","No"))</f>
        <v>Yes</v>
      </c>
      <c r="M1874" s="18">
        <f>IF(OR(ISBLANK(I1874),ISBLANK(J1874)),"",IF(L1874="No", "TJ status removed",IF(K1874&gt;0.34, K1874 *1.15, K1874+0.05)))</f>
        <v>0.27142857142857141</v>
      </c>
      <c r="N1874" s="11">
        <v>104.34</v>
      </c>
      <c r="O1874" s="11">
        <v>2457.85</v>
      </c>
      <c r="P1874" s="11">
        <v>134.03</v>
      </c>
      <c r="Q1874" s="11">
        <v>11655.1</v>
      </c>
      <c r="R1874" s="33" t="s">
        <v>3717</v>
      </c>
    </row>
    <row r="1875" spans="2:18" ht="15" customHeight="1">
      <c r="B1875" s="29" t="s">
        <v>1197</v>
      </c>
      <c r="C1875" s="13" t="s">
        <v>3805</v>
      </c>
      <c r="D1875" s="13" t="s">
        <v>3806</v>
      </c>
      <c r="E1875" s="2">
        <v>75</v>
      </c>
      <c r="F1875" s="2">
        <v>4</v>
      </c>
      <c r="G1875" s="19">
        <v>0.05</v>
      </c>
      <c r="H1875" s="19">
        <v>0.1</v>
      </c>
      <c r="I1875" s="7">
        <v>77</v>
      </c>
      <c r="J1875" s="7">
        <v>11</v>
      </c>
      <c r="K1875" s="16">
        <f>IF(OR(ISBLANK(I1875),ISBLANK(J1875)),"",(J1875/I1875))</f>
        <v>0.14285714285714285</v>
      </c>
      <c r="L1875" s="17" t="str">
        <f>IF(K1875="","",IF(K1875&gt;=H1875,"Yes","No"))</f>
        <v>Yes</v>
      </c>
      <c r="M1875" s="18">
        <f>IF(OR(ISBLANK(I1875),ISBLANK(J1875)),"",IF(L1875="No", "TJ status removed",IF(K1875&gt;0.34, K1875 *1.15, K1875+0.05)))</f>
        <v>0.19285714285714284</v>
      </c>
      <c r="N1875" s="11">
        <v>235.77</v>
      </c>
      <c r="O1875" s="11">
        <v>4530.3</v>
      </c>
      <c r="P1875" s="11">
        <v>348.36</v>
      </c>
      <c r="Q1875" s="11">
        <v>9979.82</v>
      </c>
      <c r="R1875" s="44" t="s">
        <v>3529</v>
      </c>
    </row>
    <row r="1876" spans="2:18" ht="15" customHeight="1">
      <c r="B1876" s="29" t="s">
        <v>1197</v>
      </c>
      <c r="C1876" s="13" t="s">
        <v>3807</v>
      </c>
      <c r="D1876" s="13" t="s">
        <v>3808</v>
      </c>
      <c r="E1876" s="2">
        <v>94</v>
      </c>
      <c r="F1876" s="2">
        <v>6</v>
      </c>
      <c r="G1876" s="19">
        <v>0.06</v>
      </c>
      <c r="H1876" s="19">
        <v>0.11</v>
      </c>
      <c r="I1876" s="7">
        <v>90</v>
      </c>
      <c r="J1876" s="7">
        <v>18</v>
      </c>
      <c r="K1876" s="16">
        <f>IF(OR(ISBLANK(I1876),ISBLANK(J1876)),"",(J1876/I1876))</f>
        <v>0.2</v>
      </c>
      <c r="L1876" s="17" t="str">
        <f>IF(K1876="","",IF(K1876&gt;=H1876,"Yes","No"))</f>
        <v>Yes</v>
      </c>
      <c r="M1876" s="18">
        <f>IF(OR(ISBLANK(I1876),ISBLANK(J1876)),"",IF(L1876="No", "TJ status removed",IF(K1876&gt;0.34, K1876 *1.15, K1876+0.05)))</f>
        <v>0.25</v>
      </c>
      <c r="N1876" s="11">
        <v>449.04</v>
      </c>
      <c r="O1876" s="11">
        <v>6461.21</v>
      </c>
      <c r="P1876" s="11">
        <v>228.56</v>
      </c>
      <c r="Q1876" s="11">
        <v>11243.94</v>
      </c>
      <c r="R1876" s="33" t="s">
        <v>3513</v>
      </c>
    </row>
    <row r="1877" spans="2:18" ht="15" customHeight="1">
      <c r="B1877" s="29" t="s">
        <v>1197</v>
      </c>
      <c r="C1877" s="13" t="s">
        <v>3809</v>
      </c>
      <c r="D1877" s="13" t="s">
        <v>3810</v>
      </c>
      <c r="E1877" s="2">
        <v>78</v>
      </c>
      <c r="F1877" s="2">
        <v>4</v>
      </c>
      <c r="G1877" s="19">
        <v>0.05</v>
      </c>
      <c r="H1877" s="19">
        <v>0.14000000000000001</v>
      </c>
      <c r="I1877" s="7">
        <v>78</v>
      </c>
      <c r="J1877" s="7">
        <v>21</v>
      </c>
      <c r="K1877" s="16">
        <f>IF(OR(ISBLANK(I1877),ISBLANK(J1877)),"",(J1877/I1877))</f>
        <v>0.26923076923076922</v>
      </c>
      <c r="L1877" s="17" t="str">
        <f>IF(K1877="","",IF(K1877&gt;=H1877,"Yes","No"))</f>
        <v>Yes</v>
      </c>
      <c r="M1877" s="18">
        <f>IF(OR(ISBLANK(I1877),ISBLANK(J1877)),"",IF(L1877="No", "TJ status removed",IF(K1877&gt;0.34, K1877 *1.15, K1877+0.05)))</f>
        <v>0.31923076923076921</v>
      </c>
      <c r="N1877" s="11">
        <v>176.63</v>
      </c>
      <c r="O1877" s="11">
        <v>2710.91</v>
      </c>
      <c r="P1877" s="11">
        <v>122.14</v>
      </c>
      <c r="Q1877" s="11">
        <v>17245.669999999998</v>
      </c>
      <c r="R1877" s="33" t="s">
        <v>3549</v>
      </c>
    </row>
    <row r="1878" spans="2:18" ht="15" customHeight="1">
      <c r="B1878" s="29" t="s">
        <v>1197</v>
      </c>
      <c r="C1878" s="13" t="s">
        <v>3811</v>
      </c>
      <c r="D1878" s="13" t="s">
        <v>3812</v>
      </c>
      <c r="E1878" s="2">
        <v>150</v>
      </c>
      <c r="F1878" s="2">
        <v>23</v>
      </c>
      <c r="G1878" s="19">
        <v>0.15</v>
      </c>
      <c r="H1878" s="19">
        <v>0.2</v>
      </c>
      <c r="I1878" s="7">
        <v>171</v>
      </c>
      <c r="J1878" s="7">
        <v>64</v>
      </c>
      <c r="K1878" s="16">
        <f>IF(OR(ISBLANK(I1878),ISBLANK(J1878)),"",(J1878/I1878))</f>
        <v>0.3742690058479532</v>
      </c>
      <c r="L1878" s="17" t="str">
        <f>IF(K1878="","",IF(K1878&gt;=H1878,"Yes","No"))</f>
        <v>Yes</v>
      </c>
      <c r="M1878" s="18">
        <f>IF(OR(ISBLANK(I1878),ISBLANK(J1878)),"",IF(L1878="No", "TJ status removed",IF(K1878&gt;0.34, K1878 *1.15, K1878+0.05)))</f>
        <v>0.43040935672514613</v>
      </c>
      <c r="N1878" s="11">
        <v>263.07</v>
      </c>
      <c r="O1878" s="11">
        <v>10128.1</v>
      </c>
      <c r="P1878" s="11">
        <v>340.86</v>
      </c>
      <c r="Q1878" s="11">
        <v>22689.19</v>
      </c>
      <c r="R1878" s="33" t="s">
        <v>3708</v>
      </c>
    </row>
    <row r="1879" spans="2:18" ht="15" customHeight="1">
      <c r="B1879" s="29" t="s">
        <v>1197</v>
      </c>
      <c r="C1879" s="13" t="s">
        <v>3813</v>
      </c>
      <c r="D1879" s="13" t="s">
        <v>3814</v>
      </c>
      <c r="E1879" s="2">
        <v>131</v>
      </c>
      <c r="F1879" s="2">
        <v>10</v>
      </c>
      <c r="G1879" s="19">
        <v>0.08</v>
      </c>
      <c r="H1879" s="19">
        <v>0.13</v>
      </c>
      <c r="I1879" s="7">
        <v>140</v>
      </c>
      <c r="J1879" s="7">
        <v>31</v>
      </c>
      <c r="K1879" s="16">
        <f>IF(OR(ISBLANK(I1879),ISBLANK(J1879)),"",(J1879/I1879))</f>
        <v>0.22142857142857142</v>
      </c>
      <c r="L1879" s="17" t="str">
        <f>IF(K1879="","",IF(K1879&gt;=H1879,"Yes","No"))</f>
        <v>Yes</v>
      </c>
      <c r="M1879" s="18">
        <f>IF(OR(ISBLANK(I1879),ISBLANK(J1879)),"",IF(L1879="No", "TJ status removed",IF(K1879&gt;0.34, K1879 *1.15, K1879+0.05)))</f>
        <v>0.27142857142857141</v>
      </c>
      <c r="N1879" s="11">
        <v>148.82</v>
      </c>
      <c r="O1879" s="11">
        <v>2912.97</v>
      </c>
      <c r="P1879" s="11">
        <v>95.9</v>
      </c>
      <c r="Q1879" s="11">
        <v>7416.06</v>
      </c>
      <c r="R1879" s="33" t="s">
        <v>3513</v>
      </c>
    </row>
    <row r="1880" spans="2:18" ht="15" customHeight="1">
      <c r="B1880" s="29" t="s">
        <v>1197</v>
      </c>
      <c r="C1880" s="13" t="s">
        <v>3815</v>
      </c>
      <c r="D1880" s="13" t="s">
        <v>3816</v>
      </c>
      <c r="E1880" s="2">
        <v>119</v>
      </c>
      <c r="F1880" s="2">
        <v>9</v>
      </c>
      <c r="G1880" s="19">
        <v>0.08</v>
      </c>
      <c r="H1880" s="19">
        <v>0.13</v>
      </c>
      <c r="I1880" s="7">
        <v>126</v>
      </c>
      <c r="J1880" s="7">
        <v>21</v>
      </c>
      <c r="K1880" s="16">
        <f>IF(OR(ISBLANK(I1880),ISBLANK(J1880)),"",(J1880/I1880))</f>
        <v>0.16666666666666666</v>
      </c>
      <c r="L1880" s="17" t="str">
        <f>IF(K1880="","",IF(K1880&gt;=H1880,"Yes","No"))</f>
        <v>Yes</v>
      </c>
      <c r="M1880" s="18">
        <f>IF(OR(ISBLANK(I1880),ISBLANK(J1880)),"",IF(L1880="No", "TJ status removed",IF(K1880&gt;0.34, K1880 *1.15, K1880+0.05)))</f>
        <v>0.21666666666666667</v>
      </c>
      <c r="N1880" s="11">
        <v>128.58000000000001</v>
      </c>
      <c r="O1880" s="11">
        <v>4645.0200000000004</v>
      </c>
      <c r="P1880" s="11">
        <v>166.19</v>
      </c>
      <c r="Q1880" s="11">
        <v>25131.29</v>
      </c>
      <c r="R1880" s="33" t="s">
        <v>3466</v>
      </c>
    </row>
    <row r="1881" spans="2:18" ht="15" customHeight="1">
      <c r="B1881" s="29" t="s">
        <v>1197</v>
      </c>
      <c r="C1881" s="13" t="s">
        <v>3817</v>
      </c>
      <c r="D1881" s="13" t="s">
        <v>3818</v>
      </c>
      <c r="E1881" s="2">
        <v>112</v>
      </c>
      <c r="F1881" s="2">
        <v>8</v>
      </c>
      <c r="G1881" s="19">
        <v>7.0000000000000007E-2</v>
      </c>
      <c r="H1881" s="19">
        <v>0.12</v>
      </c>
      <c r="I1881" s="7">
        <v>117</v>
      </c>
      <c r="J1881" s="7">
        <v>31</v>
      </c>
      <c r="K1881" s="16">
        <f>IF(OR(ISBLANK(I1881),ISBLANK(J1881)),"",(J1881/I1881))</f>
        <v>0.26495726495726496</v>
      </c>
      <c r="L1881" s="17" t="str">
        <f>IF(K1881="","",IF(K1881&gt;=H1881,"Yes","No"))</f>
        <v>Yes</v>
      </c>
      <c r="M1881" s="18">
        <f>IF(OR(ISBLANK(I1881),ISBLANK(J1881)),"",IF(L1881="No", "TJ status removed",IF(K1881&gt;0.34, K1881 *1.15, K1881+0.05)))</f>
        <v>0.31495726495726495</v>
      </c>
      <c r="N1881" s="11">
        <v>322.12</v>
      </c>
      <c r="O1881" s="11">
        <v>13019.38</v>
      </c>
      <c r="P1881" s="11">
        <v>202.65</v>
      </c>
      <c r="Q1881" s="11">
        <v>11701.23</v>
      </c>
      <c r="R1881" s="33" t="s">
        <v>3524</v>
      </c>
    </row>
    <row r="1882" spans="2:18" ht="15" customHeight="1">
      <c r="B1882" s="29" t="s">
        <v>1197</v>
      </c>
      <c r="C1882" s="13" t="s">
        <v>3819</v>
      </c>
      <c r="D1882" s="13" t="s">
        <v>3820</v>
      </c>
      <c r="E1882" s="2">
        <v>82</v>
      </c>
      <c r="F1882" s="2">
        <v>6</v>
      </c>
      <c r="G1882" s="19">
        <v>7.0000000000000007E-2</v>
      </c>
      <c r="H1882" s="19">
        <v>0.12</v>
      </c>
      <c r="I1882" s="7">
        <v>92</v>
      </c>
      <c r="J1882" s="7">
        <v>19</v>
      </c>
      <c r="K1882" s="16">
        <f>IF(OR(ISBLANK(I1882),ISBLANK(J1882)),"",(J1882/I1882))</f>
        <v>0.20652173913043478</v>
      </c>
      <c r="L1882" s="17" t="str">
        <f>IF(K1882="","",IF(K1882&gt;=H1882,"Yes","No"))</f>
        <v>Yes</v>
      </c>
      <c r="M1882" s="18">
        <f>IF(OR(ISBLANK(I1882),ISBLANK(J1882)),"",IF(L1882="No", "TJ status removed",IF(K1882&gt;0.34, K1882 *1.15, K1882+0.05)))</f>
        <v>0.2565217391304348</v>
      </c>
      <c r="N1882" s="11">
        <v>90.3</v>
      </c>
      <c r="O1882" s="11">
        <v>3484.04</v>
      </c>
      <c r="P1882" s="11">
        <v>114.68</v>
      </c>
      <c r="Q1882" s="11">
        <v>12851.16</v>
      </c>
      <c r="R1882" s="33" t="s">
        <v>3821</v>
      </c>
    </row>
    <row r="1883" spans="2:18" ht="15" customHeight="1">
      <c r="B1883" s="29" t="s">
        <v>1197</v>
      </c>
      <c r="C1883" s="13" t="s">
        <v>3822</v>
      </c>
      <c r="D1883" s="13" t="s">
        <v>3823</v>
      </c>
      <c r="E1883" s="2">
        <v>163</v>
      </c>
      <c r="F1883" s="2">
        <v>4</v>
      </c>
      <c r="G1883" s="19">
        <v>0.02</v>
      </c>
      <c r="H1883" s="19">
        <v>0.1</v>
      </c>
      <c r="I1883" s="7">
        <v>144</v>
      </c>
      <c r="J1883" s="7">
        <v>16</v>
      </c>
      <c r="K1883" s="16">
        <f>IF(OR(ISBLANK(I1883),ISBLANK(J1883)),"",(J1883/I1883))</f>
        <v>0.1111111111111111</v>
      </c>
      <c r="L1883" s="17" t="str">
        <f>IF(K1883="","",IF(K1883&gt;=H1883,"Yes","No"))</f>
        <v>Yes</v>
      </c>
      <c r="M1883" s="18">
        <f>IF(OR(ISBLANK(I1883),ISBLANK(J1883)),"",IF(L1883="No", "TJ status removed",IF(K1883&gt;0.34, K1883 *1.15, K1883+0.05)))</f>
        <v>0.16111111111111109</v>
      </c>
      <c r="N1883" s="11">
        <v>337.35</v>
      </c>
      <c r="O1883" s="11">
        <v>8101.55</v>
      </c>
      <c r="P1883" s="11">
        <v>230.88</v>
      </c>
      <c r="Q1883" s="11">
        <v>11214.5</v>
      </c>
      <c r="R1883" s="33" t="s">
        <v>3463</v>
      </c>
    </row>
    <row r="1884" spans="2:18" ht="15" customHeight="1">
      <c r="B1884" s="29" t="s">
        <v>1197</v>
      </c>
      <c r="C1884" s="13" t="s">
        <v>3824</v>
      </c>
      <c r="D1884" s="13" t="s">
        <v>3825</v>
      </c>
      <c r="E1884" s="2">
        <v>193</v>
      </c>
      <c r="F1884" s="2">
        <v>44</v>
      </c>
      <c r="G1884" s="19">
        <v>0.23</v>
      </c>
      <c r="H1884" s="19">
        <v>0.28000000000000003</v>
      </c>
      <c r="I1884" s="7">
        <v>213</v>
      </c>
      <c r="J1884" s="7">
        <v>126</v>
      </c>
      <c r="K1884" s="16">
        <f>IF(OR(ISBLANK(I1884),ISBLANK(J1884)),"",(J1884/I1884))</f>
        <v>0.59154929577464788</v>
      </c>
      <c r="L1884" s="17" t="str">
        <f>IF(K1884="","",IF(K1884&gt;=H1884,"Yes","No"))</f>
        <v>Yes</v>
      </c>
      <c r="M1884" s="18">
        <f>IF(OR(ISBLANK(I1884),ISBLANK(J1884)),"",IF(L1884="No", "TJ status removed",IF(K1884&gt;0.34, K1884 *1.15, K1884+0.05)))</f>
        <v>0.68028169014084505</v>
      </c>
      <c r="N1884" s="11">
        <v>1007.4</v>
      </c>
      <c r="O1884" s="11">
        <v>17046.169999999998</v>
      </c>
      <c r="P1884" s="11">
        <v>1189.48</v>
      </c>
      <c r="Q1884" s="11">
        <v>36495.99</v>
      </c>
      <c r="R1884" s="33" t="s">
        <v>3748</v>
      </c>
    </row>
    <row r="1885" spans="2:18" ht="15" customHeight="1">
      <c r="B1885" s="29" t="s">
        <v>1197</v>
      </c>
      <c r="C1885" s="13" t="s">
        <v>3826</v>
      </c>
      <c r="D1885" s="13" t="s">
        <v>3827</v>
      </c>
      <c r="E1885" s="2">
        <v>98</v>
      </c>
      <c r="F1885" s="2">
        <v>6</v>
      </c>
      <c r="G1885" s="19">
        <v>0.06</v>
      </c>
      <c r="H1885" s="19">
        <v>0.11</v>
      </c>
      <c r="I1885" s="7">
        <v>97</v>
      </c>
      <c r="J1885" s="7">
        <v>34</v>
      </c>
      <c r="K1885" s="16">
        <f>IF(OR(ISBLANK(I1885),ISBLANK(J1885)),"",(J1885/I1885))</f>
        <v>0.35051546391752575</v>
      </c>
      <c r="L1885" s="17" t="str">
        <f>IF(K1885="","",IF(K1885&gt;=H1885,"Yes","No"))</f>
        <v>Yes</v>
      </c>
      <c r="M1885" s="18">
        <f>IF(OR(ISBLANK(I1885),ISBLANK(J1885)),"",IF(L1885="No", "TJ status removed",IF(K1885&gt;0.34, K1885 *1.15, K1885+0.05)))</f>
        <v>0.40309278350515459</v>
      </c>
      <c r="N1885" s="11">
        <v>127.57</v>
      </c>
      <c r="O1885" s="11">
        <v>4258.57</v>
      </c>
      <c r="P1885" s="11">
        <v>177.62</v>
      </c>
      <c r="Q1885" s="11">
        <v>12002</v>
      </c>
      <c r="R1885" s="33" t="s">
        <v>3570</v>
      </c>
    </row>
    <row r="1886" spans="2:18" ht="15" customHeight="1">
      <c r="B1886" s="29" t="s">
        <v>1197</v>
      </c>
      <c r="C1886" s="13" t="s">
        <v>3828</v>
      </c>
      <c r="D1886" s="13" t="s">
        <v>3829</v>
      </c>
      <c r="E1886" s="2">
        <v>128</v>
      </c>
      <c r="F1886" s="2">
        <v>24</v>
      </c>
      <c r="G1886" s="19">
        <v>0.19</v>
      </c>
      <c r="H1886" s="19">
        <v>0.24</v>
      </c>
      <c r="I1886" s="7">
        <v>138</v>
      </c>
      <c r="J1886" s="7">
        <v>53</v>
      </c>
      <c r="K1886" s="16">
        <f>IF(OR(ISBLANK(I1886),ISBLANK(J1886)),"",(J1886/I1886))</f>
        <v>0.38405797101449274</v>
      </c>
      <c r="L1886" s="17" t="str">
        <f>IF(K1886="","",IF(K1886&gt;=H1886,"Yes","No"))</f>
        <v>Yes</v>
      </c>
      <c r="M1886" s="18">
        <f>IF(OR(ISBLANK(I1886),ISBLANK(J1886)),"",IF(L1886="No", "TJ status removed",IF(K1886&gt;0.34, K1886 *1.15, K1886+0.05)))</f>
        <v>0.4416666666666666</v>
      </c>
      <c r="N1886" s="11">
        <v>130.88</v>
      </c>
      <c r="O1886" s="11">
        <v>7587</v>
      </c>
      <c r="P1886" s="11">
        <v>272.94</v>
      </c>
      <c r="Q1886" s="11">
        <v>15193.87</v>
      </c>
      <c r="R1886" s="33" t="s">
        <v>3682</v>
      </c>
    </row>
    <row r="1887" spans="2:18" ht="15" customHeight="1">
      <c r="B1887" s="29" t="s">
        <v>1197</v>
      </c>
      <c r="C1887" s="13" t="s">
        <v>3830</v>
      </c>
      <c r="D1887" s="13" t="s">
        <v>3831</v>
      </c>
      <c r="E1887" s="2">
        <v>121</v>
      </c>
      <c r="F1887" s="2">
        <v>27</v>
      </c>
      <c r="G1887" s="19">
        <v>0.22</v>
      </c>
      <c r="H1887" s="19">
        <v>0.27</v>
      </c>
      <c r="I1887" s="7">
        <v>140</v>
      </c>
      <c r="J1887" s="7">
        <v>61</v>
      </c>
      <c r="K1887" s="16">
        <f>IF(OR(ISBLANK(I1887),ISBLANK(J1887)),"",(J1887/I1887))</f>
        <v>0.43571428571428572</v>
      </c>
      <c r="L1887" s="17" t="str">
        <f>IF(K1887="","",IF(K1887&gt;=H1887,"Yes","No"))</f>
        <v>Yes</v>
      </c>
      <c r="M1887" s="18">
        <f>IF(OR(ISBLANK(I1887),ISBLANK(J1887)),"",IF(L1887="No", "TJ status removed",IF(K1887&gt;0.34, K1887 *1.15, K1887+0.05)))</f>
        <v>0.5010714285714285</v>
      </c>
      <c r="N1887" s="11">
        <v>214.2</v>
      </c>
      <c r="O1887" s="11">
        <v>8573.66</v>
      </c>
      <c r="P1887" s="11">
        <v>156</v>
      </c>
      <c r="Q1887" s="11">
        <v>10329.92</v>
      </c>
      <c r="R1887" s="33" t="s">
        <v>3748</v>
      </c>
    </row>
    <row r="1888" spans="2:18" ht="15" customHeight="1">
      <c r="B1888" s="29" t="s">
        <v>1197</v>
      </c>
      <c r="C1888" s="13" t="s">
        <v>3832</v>
      </c>
      <c r="D1888" s="13" t="s">
        <v>3833</v>
      </c>
      <c r="E1888" s="2">
        <v>137</v>
      </c>
      <c r="F1888" s="2">
        <v>6</v>
      </c>
      <c r="G1888" s="19">
        <v>0.04</v>
      </c>
      <c r="H1888" s="19">
        <v>0.1</v>
      </c>
      <c r="I1888" s="7">
        <v>134</v>
      </c>
      <c r="J1888" s="7">
        <v>18</v>
      </c>
      <c r="K1888" s="16">
        <f>IF(OR(ISBLANK(I1888),ISBLANK(J1888)),"",(J1888/I1888))</f>
        <v>0.13432835820895522</v>
      </c>
      <c r="L1888" s="17" t="str">
        <f>IF(K1888="","",IF(K1888&gt;=H1888,"Yes","No"))</f>
        <v>Yes</v>
      </c>
      <c r="M1888" s="18">
        <f>IF(OR(ISBLANK(I1888),ISBLANK(J1888)),"",IF(L1888="No", "TJ status removed",IF(K1888&gt;0.34, K1888 *1.15, K1888+0.05)))</f>
        <v>0.18432835820895521</v>
      </c>
      <c r="N1888" s="11">
        <v>306.32</v>
      </c>
      <c r="O1888" s="11">
        <v>7190.21</v>
      </c>
      <c r="P1888" s="11">
        <v>230.94</v>
      </c>
      <c r="Q1888" s="11">
        <v>8294.2800000000007</v>
      </c>
      <c r="R1888" s="33" t="s">
        <v>3469</v>
      </c>
    </row>
    <row r="1889" spans="2:18" ht="15" customHeight="1">
      <c r="B1889" s="29" t="s">
        <v>1197</v>
      </c>
      <c r="C1889" s="13" t="s">
        <v>3834</v>
      </c>
      <c r="D1889" s="13" t="s">
        <v>3835</v>
      </c>
      <c r="E1889" s="2">
        <v>129</v>
      </c>
      <c r="F1889" s="2">
        <v>9</v>
      </c>
      <c r="G1889" s="19">
        <v>7.0000000000000007E-2</v>
      </c>
      <c r="H1889" s="19">
        <v>0.12</v>
      </c>
      <c r="I1889" s="7">
        <v>140</v>
      </c>
      <c r="J1889" s="7">
        <v>38</v>
      </c>
      <c r="K1889" s="16">
        <f>IF(OR(ISBLANK(I1889),ISBLANK(J1889)),"",(J1889/I1889))</f>
        <v>0.27142857142857141</v>
      </c>
      <c r="L1889" s="17" t="str">
        <f>IF(K1889="","",IF(K1889&gt;=H1889,"Yes","No"))</f>
        <v>Yes</v>
      </c>
      <c r="M1889" s="18">
        <f>IF(OR(ISBLANK(I1889),ISBLANK(J1889)),"",IF(L1889="No", "TJ status removed",IF(K1889&gt;0.34, K1889 *1.15, K1889+0.05)))</f>
        <v>0.3214285714285714</v>
      </c>
      <c r="N1889" s="11">
        <v>168.13</v>
      </c>
      <c r="O1889" s="11">
        <v>8995.4599999999991</v>
      </c>
      <c r="P1889" s="11">
        <v>233.66</v>
      </c>
      <c r="Q1889" s="11">
        <v>17939.37</v>
      </c>
      <c r="R1889" s="33" t="s">
        <v>3836</v>
      </c>
    </row>
    <row r="1890" spans="2:18" ht="15" customHeight="1">
      <c r="B1890" s="29" t="s">
        <v>1197</v>
      </c>
      <c r="C1890" s="13" t="s">
        <v>3837</v>
      </c>
      <c r="D1890" s="13" t="s">
        <v>3838</v>
      </c>
      <c r="E1890" s="2">
        <v>93</v>
      </c>
      <c r="F1890" s="2">
        <v>9</v>
      </c>
      <c r="G1890" s="19">
        <v>0.1</v>
      </c>
      <c r="H1890" s="19">
        <v>0.15</v>
      </c>
      <c r="I1890" s="7">
        <v>108</v>
      </c>
      <c r="J1890" s="7">
        <v>17</v>
      </c>
      <c r="K1890" s="16">
        <f>IF(OR(ISBLANK(I1890),ISBLANK(J1890)),"",(J1890/I1890))</f>
        <v>0.15740740740740741</v>
      </c>
      <c r="L1890" s="17" t="str">
        <f>IF(K1890="","",IF(K1890&gt;=H1890,"Yes","No"))</f>
        <v>Yes</v>
      </c>
      <c r="M1890" s="18">
        <f>IF(OR(ISBLANK(I1890),ISBLANK(J1890)),"",IF(L1890="No", "TJ status removed",IF(K1890&gt;0.34, K1890 *1.15, K1890+0.05)))</f>
        <v>0.20740740740740743</v>
      </c>
      <c r="N1890" s="11">
        <v>277.02999999999997</v>
      </c>
      <c r="O1890" s="11">
        <v>5491.02</v>
      </c>
      <c r="P1890" s="11">
        <v>220.29</v>
      </c>
      <c r="Q1890" s="11">
        <v>9565.8799999999992</v>
      </c>
      <c r="R1890" s="33" t="s">
        <v>3554</v>
      </c>
    </row>
    <row r="1891" spans="2:18" ht="15" customHeight="1">
      <c r="B1891" s="29" t="s">
        <v>1197</v>
      </c>
      <c r="C1891" s="13" t="s">
        <v>3839</v>
      </c>
      <c r="D1891" s="13" t="s">
        <v>3840</v>
      </c>
      <c r="E1891" s="2">
        <v>162</v>
      </c>
      <c r="F1891" s="2">
        <v>13</v>
      </c>
      <c r="G1891" s="19">
        <v>0.08</v>
      </c>
      <c r="H1891" s="19">
        <v>0.13</v>
      </c>
      <c r="I1891" s="7">
        <v>180</v>
      </c>
      <c r="J1891" s="7">
        <v>47</v>
      </c>
      <c r="K1891" s="16">
        <f>IF(OR(ISBLANK(I1891),ISBLANK(J1891)),"",(J1891/I1891))</f>
        <v>0.26111111111111113</v>
      </c>
      <c r="L1891" s="17" t="str">
        <f>IF(K1891="","",IF(K1891&gt;=H1891,"Yes","No"))</f>
        <v>Yes</v>
      </c>
      <c r="M1891" s="18">
        <f>IF(OR(ISBLANK(I1891),ISBLANK(J1891)),"",IF(L1891="No", "TJ status removed",IF(K1891&gt;0.34, K1891 *1.15, K1891+0.05)))</f>
        <v>0.31111111111111112</v>
      </c>
      <c r="N1891" s="11">
        <v>166.31</v>
      </c>
      <c r="O1891" s="11">
        <v>3876.81</v>
      </c>
      <c r="P1891" s="11">
        <v>304.95999999999998</v>
      </c>
      <c r="Q1891" s="11">
        <v>7592.3</v>
      </c>
      <c r="R1891" s="33" t="s">
        <v>3469</v>
      </c>
    </row>
    <row r="1892" spans="2:18" ht="15" customHeight="1">
      <c r="B1892" s="29" t="s">
        <v>1197</v>
      </c>
      <c r="C1892" s="13" t="s">
        <v>3841</v>
      </c>
      <c r="D1892" s="13" t="s">
        <v>3842</v>
      </c>
      <c r="E1892" s="2">
        <v>123</v>
      </c>
      <c r="F1892" s="2">
        <v>15</v>
      </c>
      <c r="G1892" s="19">
        <v>0.12</v>
      </c>
      <c r="H1892" s="19">
        <v>0.17</v>
      </c>
      <c r="I1892" s="7">
        <v>112</v>
      </c>
      <c r="J1892" s="7">
        <v>26</v>
      </c>
      <c r="K1892" s="16">
        <f>IF(OR(ISBLANK(I1892),ISBLANK(J1892)),"",(J1892/I1892))</f>
        <v>0.23214285714285715</v>
      </c>
      <c r="L1892" s="17" t="str">
        <f>IF(K1892="","",IF(K1892&gt;=H1892,"Yes","No"))</f>
        <v>Yes</v>
      </c>
      <c r="M1892" s="18">
        <f>IF(OR(ISBLANK(I1892),ISBLANK(J1892)),"",IF(L1892="No", "TJ status removed",IF(K1892&gt;0.34, K1892 *1.15, K1892+0.05)))</f>
        <v>0.28214285714285714</v>
      </c>
      <c r="N1892" s="11">
        <v>115.71</v>
      </c>
      <c r="O1892" s="11">
        <v>2913.78</v>
      </c>
      <c r="P1892" s="11">
        <v>205.08</v>
      </c>
      <c r="Q1892" s="11">
        <v>8700.15</v>
      </c>
      <c r="R1892" s="33" t="s">
        <v>3469</v>
      </c>
    </row>
    <row r="1893" spans="2:18" ht="15" customHeight="1">
      <c r="B1893" s="29" t="s">
        <v>1197</v>
      </c>
      <c r="C1893" s="13" t="s">
        <v>3843</v>
      </c>
      <c r="D1893" s="13" t="s">
        <v>3844</v>
      </c>
      <c r="E1893" s="2">
        <v>87</v>
      </c>
      <c r="F1893" s="2">
        <v>13</v>
      </c>
      <c r="G1893" s="19">
        <v>0.15</v>
      </c>
      <c r="H1893" s="19">
        <v>0.2</v>
      </c>
      <c r="I1893" s="7">
        <v>122</v>
      </c>
      <c r="J1893" s="7">
        <v>38</v>
      </c>
      <c r="K1893" s="16">
        <f>IF(OR(ISBLANK(I1893),ISBLANK(J1893)),"",(J1893/I1893))</f>
        <v>0.31147540983606559</v>
      </c>
      <c r="L1893" s="17" t="str">
        <f>IF(K1893="","",IF(K1893&gt;=H1893,"Yes","No"))</f>
        <v>Yes</v>
      </c>
      <c r="M1893" s="18">
        <f>IF(OR(ISBLANK(I1893),ISBLANK(J1893)),"",IF(L1893="No", "TJ status removed",IF(K1893&gt;0.34, K1893 *1.15, K1893+0.05)))</f>
        <v>0.36147540983606558</v>
      </c>
      <c r="N1893" s="11">
        <v>116.27</v>
      </c>
      <c r="O1893" s="11">
        <v>3407.39</v>
      </c>
      <c r="P1893" s="11">
        <v>113.11</v>
      </c>
      <c r="Q1893" s="11">
        <v>6185.87</v>
      </c>
      <c r="R1893" s="33" t="s">
        <v>3513</v>
      </c>
    </row>
    <row r="1894" spans="2:18" ht="15" customHeight="1">
      <c r="B1894" s="29" t="s">
        <v>1197</v>
      </c>
      <c r="C1894" s="13" t="s">
        <v>3845</v>
      </c>
      <c r="D1894" s="13" t="s">
        <v>3846</v>
      </c>
      <c r="E1894" s="2">
        <v>95</v>
      </c>
      <c r="F1894" s="2">
        <v>7</v>
      </c>
      <c r="G1894" s="19">
        <v>7.0000000000000007E-2</v>
      </c>
      <c r="H1894" s="19">
        <v>0.14000000000000001</v>
      </c>
      <c r="I1894" s="7">
        <v>90</v>
      </c>
      <c r="J1894" s="7">
        <v>15</v>
      </c>
      <c r="K1894" s="16">
        <f>IF(OR(ISBLANK(I1894),ISBLANK(J1894)),"",(J1894/I1894))</f>
        <v>0.16666666666666666</v>
      </c>
      <c r="L1894" s="17" t="str">
        <f>IF(K1894="","",IF(K1894&gt;=H1894,"Yes","No"))</f>
        <v>Yes</v>
      </c>
      <c r="M1894" s="18">
        <f>IF(OR(ISBLANK(I1894),ISBLANK(J1894)),"",IF(L1894="No", "TJ status removed",IF(K1894&gt;0.34, K1894 *1.15, K1894+0.05)))</f>
        <v>0.21666666666666667</v>
      </c>
      <c r="N1894" s="11">
        <v>150.75</v>
      </c>
      <c r="O1894" s="11">
        <v>3887.31</v>
      </c>
      <c r="P1894" s="11">
        <v>175.33</v>
      </c>
      <c r="Q1894" s="11">
        <v>12515.27</v>
      </c>
      <c r="R1894" s="33" t="s">
        <v>3486</v>
      </c>
    </row>
    <row r="1895" spans="2:18" ht="15" customHeight="1">
      <c r="B1895" s="29" t="s">
        <v>1197</v>
      </c>
      <c r="C1895" s="13" t="s">
        <v>3847</v>
      </c>
      <c r="D1895" s="13" t="s">
        <v>3848</v>
      </c>
      <c r="E1895" s="2" t="s">
        <v>1397</v>
      </c>
      <c r="F1895" s="2"/>
      <c r="G1895" s="2">
        <v>0</v>
      </c>
      <c r="H1895" s="23">
        <v>0.05</v>
      </c>
      <c r="I1895" s="7">
        <v>70</v>
      </c>
      <c r="J1895" s="7">
        <v>5</v>
      </c>
      <c r="K1895" s="16">
        <f>IF(OR(ISBLANK(I1895),ISBLANK(J1895)),"",(J1895/I1895))</f>
        <v>7.1428571428571425E-2</v>
      </c>
      <c r="L1895" s="17" t="str">
        <f>IF(K1895="","",IF(K1895&gt;=H1895,"Yes","No"))</f>
        <v>Yes</v>
      </c>
      <c r="M1895" s="18">
        <f>IF(OR(ISBLANK(I1895),ISBLANK(J1895)),"",IF(L1895="No", "TJ status removed",IF(K1895&gt;0.34, K1895 *1.15, K1895+0.05)))</f>
        <v>0.12142857142857143</v>
      </c>
      <c r="N1895" s="11">
        <v>0</v>
      </c>
      <c r="O1895" s="11">
        <v>3120.38</v>
      </c>
      <c r="P1895" s="11">
        <v>0</v>
      </c>
      <c r="Q1895" s="11">
        <v>10255.6</v>
      </c>
      <c r="R1895" s="33" t="s">
        <v>3463</v>
      </c>
    </row>
    <row r="1896" spans="2:18" ht="15" customHeight="1">
      <c r="B1896" s="29" t="s">
        <v>1197</v>
      </c>
      <c r="C1896" s="13" t="s">
        <v>3849</v>
      </c>
      <c r="D1896" s="13" t="s">
        <v>3850</v>
      </c>
      <c r="E1896" s="2">
        <v>99</v>
      </c>
      <c r="F1896" s="2">
        <v>18</v>
      </c>
      <c r="G1896" s="19">
        <v>0.18</v>
      </c>
      <c r="H1896" s="19">
        <v>0.23</v>
      </c>
      <c r="I1896" s="7">
        <v>124</v>
      </c>
      <c r="J1896" s="7">
        <v>27</v>
      </c>
      <c r="K1896" s="16">
        <f>IF(OR(ISBLANK(I1896),ISBLANK(J1896)),"",(J1896/I1896))</f>
        <v>0.21774193548387097</v>
      </c>
      <c r="L1896" s="17" t="str">
        <f>IF(K1896="","",IF(K1896&gt;=H1896,"Yes","No"))</f>
        <v>No</v>
      </c>
      <c r="M1896" s="18" t="str">
        <f>IF(OR(ISBLANK(I1896),ISBLANK(J1896)),"",IF(L1896="No", "TJ status removed",IF(K1896&gt;0.34, K1896 *1.15, K1896+0.05)))</f>
        <v>TJ status removed</v>
      </c>
      <c r="N1896" s="11">
        <v>27.97</v>
      </c>
      <c r="O1896" s="11">
        <v>352.31</v>
      </c>
      <c r="P1896" s="11">
        <v>23.48</v>
      </c>
      <c r="Q1896" s="11">
        <v>1570.48</v>
      </c>
      <c r="R1896" s="33" t="s">
        <v>3504</v>
      </c>
    </row>
    <row r="1897" spans="2:18" ht="15" customHeight="1">
      <c r="B1897" s="29" t="s">
        <v>1197</v>
      </c>
      <c r="C1897" s="13" t="s">
        <v>3851</v>
      </c>
      <c r="D1897" s="13" t="s">
        <v>3852</v>
      </c>
      <c r="E1897" s="2">
        <v>43</v>
      </c>
      <c r="F1897" s="2">
        <v>3</v>
      </c>
      <c r="G1897" s="19">
        <v>7.0000000000000007E-2</v>
      </c>
      <c r="H1897" s="19">
        <v>0.35</v>
      </c>
      <c r="I1897" s="7">
        <v>58</v>
      </c>
      <c r="J1897" s="7">
        <v>11</v>
      </c>
      <c r="K1897" s="16">
        <f>IF(OR(ISBLANK(I1897),ISBLANK(J1897)),"",(J1897/I1897))</f>
        <v>0.18965517241379309</v>
      </c>
      <c r="L1897" s="17" t="str">
        <f>IF(K1897="","",IF(K1897&gt;=H1897,"Yes","No"))</f>
        <v>No</v>
      </c>
      <c r="M1897" s="18" t="str">
        <f>IF(OR(ISBLANK(I1897),ISBLANK(J1897)),"",IF(L1897="No", "TJ status removed",IF(K1897&gt;0.34, K1897 *1.15, K1897+0.05)))</f>
        <v>TJ status removed</v>
      </c>
      <c r="N1897" s="11">
        <v>0</v>
      </c>
      <c r="O1897" s="11">
        <v>269.55</v>
      </c>
      <c r="P1897" s="11">
        <v>0</v>
      </c>
      <c r="Q1897" s="11">
        <v>1016.82</v>
      </c>
      <c r="R1897" s="33" t="s">
        <v>3457</v>
      </c>
    </row>
    <row r="1898" spans="2:18" ht="15" customHeight="1">
      <c r="B1898" s="29" t="s">
        <v>1197</v>
      </c>
      <c r="C1898" s="13" t="s">
        <v>3853</v>
      </c>
      <c r="D1898" s="13" t="s">
        <v>3854</v>
      </c>
      <c r="E1898" s="2">
        <v>49</v>
      </c>
      <c r="F1898" s="2">
        <v>19</v>
      </c>
      <c r="G1898" s="19">
        <v>0.39</v>
      </c>
      <c r="H1898" s="19">
        <v>0.45</v>
      </c>
      <c r="I1898" s="7">
        <v>37</v>
      </c>
      <c r="J1898" s="7">
        <v>20</v>
      </c>
      <c r="K1898" s="16">
        <f>IF(OR(ISBLANK(I1898),ISBLANK(J1898)),"",(J1898/I1898))</f>
        <v>0.54054054054054057</v>
      </c>
      <c r="L1898" s="17" t="str">
        <f>IF(K1898="","",IF(K1898&gt;=H1898,"Yes","No"))</f>
        <v>Yes</v>
      </c>
      <c r="M1898" s="18">
        <f>IF(OR(ISBLANK(I1898),ISBLANK(J1898)),"",IF(L1898="No", "TJ status removed",IF(K1898&gt;0.34, K1898 *1.15, K1898+0.05)))</f>
        <v>0.6216216216216216</v>
      </c>
      <c r="N1898" s="11">
        <v>0.82</v>
      </c>
      <c r="O1898" s="11">
        <v>180.53</v>
      </c>
      <c r="P1898" s="11">
        <v>0</v>
      </c>
      <c r="Q1898" s="11">
        <v>907.9</v>
      </c>
      <c r="R1898" s="33" t="s">
        <v>3513</v>
      </c>
    </row>
    <row r="1899" spans="2:18" ht="15" customHeight="1">
      <c r="B1899" s="29" t="s">
        <v>1197</v>
      </c>
      <c r="C1899" s="13" t="s">
        <v>3855</v>
      </c>
      <c r="D1899" s="13" t="s">
        <v>3856</v>
      </c>
      <c r="E1899" s="2">
        <v>89</v>
      </c>
      <c r="F1899" s="2">
        <v>1</v>
      </c>
      <c r="G1899" s="19">
        <v>0.01</v>
      </c>
      <c r="H1899" s="19">
        <v>0.17</v>
      </c>
      <c r="I1899" s="7">
        <v>67</v>
      </c>
      <c r="J1899" s="7">
        <v>6</v>
      </c>
      <c r="K1899" s="16">
        <f>IF(OR(ISBLANK(I1899),ISBLANK(J1899)),"",(J1899/I1899))</f>
        <v>8.9552238805970144E-2</v>
      </c>
      <c r="L1899" s="17" t="str">
        <f>IF(K1899="","",IF(K1899&gt;=H1899,"Yes","No"))</f>
        <v>No</v>
      </c>
      <c r="M1899" s="18" t="str">
        <f>IF(OR(ISBLANK(I1899),ISBLANK(J1899)),"",IF(L1899="No", "TJ status removed",IF(K1899&gt;0.34, K1899 *1.15, K1899+0.05)))</f>
        <v>TJ status removed</v>
      </c>
      <c r="N1899" s="11">
        <v>8.67</v>
      </c>
      <c r="O1899" s="11">
        <v>204.44</v>
      </c>
      <c r="P1899" s="11">
        <v>8.33</v>
      </c>
      <c r="Q1899" s="11">
        <v>1349</v>
      </c>
      <c r="R1899" s="33" t="s">
        <v>3656</v>
      </c>
    </row>
    <row r="1900" spans="2:18" ht="15" customHeight="1">
      <c r="B1900" s="29" t="s">
        <v>1197</v>
      </c>
      <c r="C1900" s="13" t="s">
        <v>3857</v>
      </c>
      <c r="D1900" s="13" t="s">
        <v>3858</v>
      </c>
      <c r="E1900" s="2">
        <v>62</v>
      </c>
      <c r="F1900" s="2">
        <v>0</v>
      </c>
      <c r="G1900" s="19">
        <v>0</v>
      </c>
      <c r="H1900" s="19">
        <v>0.1</v>
      </c>
      <c r="I1900" s="7">
        <v>45</v>
      </c>
      <c r="J1900" s="7">
        <v>0</v>
      </c>
      <c r="K1900" s="16">
        <f>IF(OR(ISBLANK(I1900),ISBLANK(J1900)),"",(J1900/I1900))</f>
        <v>0</v>
      </c>
      <c r="L1900" s="17" t="str">
        <f>IF(K1900="","",IF(K1900&gt;=H1900,"Yes","No"))</f>
        <v>No</v>
      </c>
      <c r="M1900" s="18" t="str">
        <f>IF(OR(ISBLANK(I1900),ISBLANK(J1900)),"",IF(L1900="No", "TJ status removed",IF(K1900&gt;0.34, K1900 *1.15, K1900+0.05)))</f>
        <v>TJ status removed</v>
      </c>
      <c r="N1900" s="11">
        <v>13.02</v>
      </c>
      <c r="O1900" s="11">
        <v>370.62</v>
      </c>
      <c r="P1900" s="11">
        <v>0</v>
      </c>
      <c r="Q1900" s="11">
        <v>0</v>
      </c>
      <c r="R1900" s="33" t="s">
        <v>3549</v>
      </c>
    </row>
    <row r="1901" spans="2:18" ht="15" customHeight="1">
      <c r="B1901" s="29" t="s">
        <v>1197</v>
      </c>
      <c r="C1901" s="13" t="s">
        <v>3859</v>
      </c>
      <c r="D1901" s="13" t="s">
        <v>3860</v>
      </c>
      <c r="E1901" s="2">
        <v>34</v>
      </c>
      <c r="F1901" s="2">
        <v>13</v>
      </c>
      <c r="G1901" s="19">
        <v>0.38</v>
      </c>
      <c r="H1901" s="19">
        <v>0.44</v>
      </c>
      <c r="I1901" s="7">
        <v>27</v>
      </c>
      <c r="J1901" s="7">
        <v>4</v>
      </c>
      <c r="K1901" s="16">
        <f>IF(OR(ISBLANK(I1901),ISBLANK(J1901)),"",(J1901/I1901))</f>
        <v>0.14814814814814814</v>
      </c>
      <c r="L1901" s="17" t="str">
        <f>IF(K1901="","",IF(K1901&gt;=H1901,"Yes","No"))</f>
        <v>No</v>
      </c>
      <c r="M1901" s="18" t="str">
        <f>IF(OR(ISBLANK(I1901),ISBLANK(J1901)),"",IF(L1901="No", "TJ status removed",IF(K1901&gt;0.34, K1901 *1.15, K1901+0.05)))</f>
        <v>TJ status removed</v>
      </c>
      <c r="N1901" s="11">
        <v>11.91</v>
      </c>
      <c r="O1901" s="11">
        <v>335.52</v>
      </c>
      <c r="P1901" s="11">
        <v>8.25</v>
      </c>
      <c r="Q1901" s="11">
        <v>1035.25</v>
      </c>
      <c r="R1901" s="33" t="s">
        <v>3717</v>
      </c>
    </row>
    <row r="1902" spans="2:18" ht="15" customHeight="1">
      <c r="B1902" s="29" t="s">
        <v>1197</v>
      </c>
      <c r="C1902" s="13" t="s">
        <v>3861</v>
      </c>
      <c r="D1902" s="13" t="s">
        <v>3862</v>
      </c>
      <c r="E1902" s="2">
        <v>1075</v>
      </c>
      <c r="F1902" s="2">
        <v>110</v>
      </c>
      <c r="G1902" s="19">
        <v>0.1</v>
      </c>
      <c r="H1902" s="19">
        <v>0.17</v>
      </c>
      <c r="I1902" s="7">
        <v>1343</v>
      </c>
      <c r="J1902" s="7">
        <v>174</v>
      </c>
      <c r="K1902" s="16">
        <f>IF(OR(ISBLANK(I1902),ISBLANK(J1902)),"",(J1902/I1902))</f>
        <v>0.12956068503350707</v>
      </c>
      <c r="L1902" s="17" t="str">
        <f>IF(K1902="","",IF(K1902&gt;=H1902,"Yes","No"))</f>
        <v>No</v>
      </c>
      <c r="M1902" s="18" t="str">
        <f>IF(OR(ISBLANK(I1902),ISBLANK(J1902)),"",IF(L1902="No", "TJ status removed",IF(K1902&gt;0.34, K1902 *1.15, K1902+0.05)))</f>
        <v>TJ status removed</v>
      </c>
      <c r="N1902" s="11">
        <v>41.46</v>
      </c>
      <c r="O1902" s="11">
        <v>404.87</v>
      </c>
      <c r="P1902" s="11">
        <v>39.36</v>
      </c>
      <c r="Q1902" s="11">
        <v>1182.4100000000001</v>
      </c>
      <c r="R1902" s="33" t="s">
        <v>3478</v>
      </c>
    </row>
    <row r="1903" spans="2:18" ht="15" customHeight="1">
      <c r="B1903" s="29" t="s">
        <v>1197</v>
      </c>
      <c r="C1903" s="13" t="s">
        <v>3863</v>
      </c>
      <c r="D1903" s="13" t="s">
        <v>3864</v>
      </c>
      <c r="E1903" s="2">
        <v>271</v>
      </c>
      <c r="F1903" s="2">
        <v>11</v>
      </c>
      <c r="G1903" s="19">
        <v>0.04</v>
      </c>
      <c r="H1903" s="19">
        <v>0.12</v>
      </c>
      <c r="I1903" s="7">
        <v>423</v>
      </c>
      <c r="J1903" s="7">
        <v>17</v>
      </c>
      <c r="K1903" s="16">
        <f>IF(OR(ISBLANK(I1903),ISBLANK(J1903)),"",(J1903/I1903))</f>
        <v>4.0189125295508277E-2</v>
      </c>
      <c r="L1903" s="17" t="str">
        <f>IF(K1903="","",IF(K1903&gt;=H1903,"Yes","No"))</f>
        <v>No</v>
      </c>
      <c r="M1903" s="18" t="str">
        <f>IF(OR(ISBLANK(I1903),ISBLANK(J1903)),"",IF(L1903="No", "TJ status removed",IF(K1903&gt;0.34, K1903 *1.15, K1903+0.05)))</f>
        <v>TJ status removed</v>
      </c>
      <c r="N1903" s="11">
        <v>19.809999999999999</v>
      </c>
      <c r="O1903" s="11">
        <v>262.07</v>
      </c>
      <c r="P1903" s="11">
        <v>5.76</v>
      </c>
      <c r="Q1903" s="11">
        <v>981.41</v>
      </c>
      <c r="R1903" s="33" t="s">
        <v>3513</v>
      </c>
    </row>
    <row r="1904" spans="2:18" ht="15" customHeight="1">
      <c r="B1904" s="29" t="s">
        <v>1197</v>
      </c>
      <c r="C1904" s="13" t="s">
        <v>3865</v>
      </c>
      <c r="D1904" s="13" t="s">
        <v>3866</v>
      </c>
      <c r="E1904" s="2">
        <v>266</v>
      </c>
      <c r="F1904" s="2">
        <v>27</v>
      </c>
      <c r="G1904" s="19">
        <v>0.1</v>
      </c>
      <c r="H1904" s="19">
        <v>0.18</v>
      </c>
      <c r="I1904" s="7">
        <v>280</v>
      </c>
      <c r="J1904" s="7">
        <v>46</v>
      </c>
      <c r="K1904" s="16">
        <f>IF(OR(ISBLANK(I1904),ISBLANK(J1904)),"",(J1904/I1904))</f>
        <v>0.16428571428571428</v>
      </c>
      <c r="L1904" s="17" t="str">
        <f>IF(K1904="","",IF(K1904&gt;=H1904,"Yes","No"))</f>
        <v>No</v>
      </c>
      <c r="M1904" s="18" t="str">
        <f>IF(OR(ISBLANK(I1904),ISBLANK(J1904)),"",IF(L1904="No", "TJ status removed",IF(K1904&gt;0.34, K1904 *1.15, K1904+0.05)))</f>
        <v>TJ status removed</v>
      </c>
      <c r="N1904" s="11">
        <v>25.07</v>
      </c>
      <c r="O1904" s="11">
        <v>388.49</v>
      </c>
      <c r="P1904" s="11">
        <v>27.5</v>
      </c>
      <c r="Q1904" s="11">
        <v>1456.65</v>
      </c>
      <c r="R1904" s="33" t="s">
        <v>3549</v>
      </c>
    </row>
    <row r="1905" spans="2:18" ht="15" customHeight="1">
      <c r="B1905" s="29" t="s">
        <v>1197</v>
      </c>
      <c r="C1905" s="13" t="s">
        <v>3867</v>
      </c>
      <c r="D1905" s="13" t="s">
        <v>3868</v>
      </c>
      <c r="E1905" s="2">
        <v>178</v>
      </c>
      <c r="F1905" s="2">
        <v>38</v>
      </c>
      <c r="G1905" s="19">
        <v>0.21</v>
      </c>
      <c r="H1905" s="19">
        <v>0.26</v>
      </c>
      <c r="I1905" s="7">
        <v>185</v>
      </c>
      <c r="J1905" s="7">
        <v>36</v>
      </c>
      <c r="K1905" s="16">
        <f>IF(OR(ISBLANK(I1905),ISBLANK(J1905)),"",(J1905/I1905))</f>
        <v>0.19459459459459461</v>
      </c>
      <c r="L1905" s="17" t="str">
        <f>IF(K1905="","",IF(K1905&gt;=H1905,"Yes","No"))</f>
        <v>No</v>
      </c>
      <c r="M1905" s="18" t="str">
        <f>IF(OR(ISBLANK(I1905),ISBLANK(J1905)),"",IF(L1905="No", "TJ status removed",IF(K1905&gt;0.34, K1905 *1.15, K1905+0.05)))</f>
        <v>TJ status removed</v>
      </c>
      <c r="N1905" s="11">
        <v>17.98</v>
      </c>
      <c r="O1905" s="11">
        <v>489.42</v>
      </c>
      <c r="P1905" s="11">
        <v>45.61</v>
      </c>
      <c r="Q1905" s="11">
        <v>2146</v>
      </c>
      <c r="R1905" s="33" t="s">
        <v>3478</v>
      </c>
    </row>
    <row r="1906" spans="2:18" ht="15" customHeight="1" thickBot="1">
      <c r="B1906" s="29" t="s">
        <v>1197</v>
      </c>
      <c r="C1906" s="13" t="s">
        <v>3869</v>
      </c>
      <c r="D1906" s="13" t="s">
        <v>3870</v>
      </c>
      <c r="E1906" s="2">
        <v>18</v>
      </c>
      <c r="F1906" s="2">
        <v>6</v>
      </c>
      <c r="G1906" s="19">
        <v>0.33</v>
      </c>
      <c r="H1906" s="19">
        <v>0.56000000000000005</v>
      </c>
      <c r="I1906" s="7">
        <v>31</v>
      </c>
      <c r="J1906" s="7">
        <v>19</v>
      </c>
      <c r="K1906" s="16">
        <f>IF(OR(ISBLANK(I1906),ISBLANK(J1906)),"",(J1906/I1906))</f>
        <v>0.61290322580645162</v>
      </c>
      <c r="L1906" s="17" t="str">
        <f>IF(K1906="","",IF(K1906&gt;=H1906,"Yes","No"))</f>
        <v>Yes</v>
      </c>
      <c r="M1906" s="18">
        <f>IF(OR(ISBLANK(I1906),ISBLANK(J1906)),"",IF(L1906="No", "TJ status removed",IF(K1906&gt;0.34, K1906 *1.15, K1906+0.05)))</f>
        <v>0.70483870967741935</v>
      </c>
      <c r="N1906" s="11">
        <v>27.83</v>
      </c>
      <c r="O1906" s="11">
        <v>583.25</v>
      </c>
      <c r="P1906" s="11">
        <v>43.16</v>
      </c>
      <c r="Q1906" s="11">
        <v>3437.95</v>
      </c>
      <c r="R1906" s="33" t="s">
        <v>3504</v>
      </c>
    </row>
    <row r="1907" spans="2:18" ht="15" customHeight="1" thickBot="1">
      <c r="B1907" s="29" t="s">
        <v>1197</v>
      </c>
      <c r="C1907" s="84" t="s">
        <v>3871</v>
      </c>
      <c r="D1907" s="102" t="s">
        <v>3872</v>
      </c>
      <c r="E1907" s="26">
        <v>26</v>
      </c>
      <c r="F1907" s="26">
        <v>8</v>
      </c>
      <c r="G1907" s="149">
        <v>0.31</v>
      </c>
      <c r="H1907" s="176">
        <v>0.36</v>
      </c>
      <c r="I1907" s="184">
        <v>18</v>
      </c>
      <c r="J1907" s="184">
        <v>3</v>
      </c>
      <c r="K1907" s="195">
        <f>IF(OR(ISBLANK(I1907),ISBLANK(J1907)),"",(J1907/I1907))</f>
        <v>0.16666666666666666</v>
      </c>
      <c r="L1907" s="207" t="str">
        <f>IF(K1907="","",IF(K1907&gt;=H1907,"Yes","No"))</f>
        <v>No</v>
      </c>
      <c r="M1907" s="217" t="str">
        <f>IF(OR(ISBLANK(I1907),ISBLANK(J1907)),"",IF(L1907="No", "TJ status removed",IF(K1907&gt;0.34, K1907 *1.15, K1907+0.05)))</f>
        <v>TJ status removed</v>
      </c>
      <c r="N1907" s="229">
        <v>30.33</v>
      </c>
      <c r="O1907" s="229">
        <v>308.67</v>
      </c>
      <c r="P1907" s="229">
        <v>28.67</v>
      </c>
      <c r="Q1907" s="229">
        <v>1358</v>
      </c>
    </row>
    <row r="1908" spans="2:18" ht="15" customHeight="1" thickBot="1">
      <c r="B1908" s="29" t="s">
        <v>1197</v>
      </c>
      <c r="C1908" s="84" t="s">
        <v>3873</v>
      </c>
      <c r="D1908" s="84" t="s">
        <v>3874</v>
      </c>
      <c r="E1908" s="26">
        <v>54</v>
      </c>
      <c r="F1908" s="137">
        <v>26</v>
      </c>
      <c r="G1908" s="149">
        <v>0.48</v>
      </c>
      <c r="H1908" s="176">
        <v>0.55000000000000004</v>
      </c>
      <c r="I1908" s="184">
        <v>52</v>
      </c>
      <c r="J1908" s="184">
        <v>19</v>
      </c>
      <c r="K1908" s="195">
        <f>IF(OR(ISBLANK(I1908),ISBLANK(J1908)),"",(J1908/I1908))</f>
        <v>0.36538461538461536</v>
      </c>
      <c r="L1908" s="207" t="str">
        <f>IF(K1908="","",IF(K1908&gt;=H1908,"Yes","No"))</f>
        <v>No</v>
      </c>
      <c r="M1908" s="217" t="str">
        <f>IF(OR(ISBLANK(I1908),ISBLANK(J1908)),"",IF(L1908="No", "TJ status removed",IF(K1908&gt;0.34, K1908 *1.15, K1908+0.05)))</f>
        <v>TJ status removed</v>
      </c>
      <c r="N1908" s="229">
        <v>39.15</v>
      </c>
      <c r="O1908" s="229">
        <v>356.39</v>
      </c>
      <c r="P1908" s="229">
        <v>47.11</v>
      </c>
      <c r="Q1908" s="229">
        <v>1867.89</v>
      </c>
    </row>
    <row r="1909" spans="2:18" ht="15" customHeight="1" thickBot="1">
      <c r="B1909" s="29" t="s">
        <v>1197</v>
      </c>
      <c r="C1909" s="84" t="s">
        <v>3875</v>
      </c>
      <c r="D1909" s="84" t="s">
        <v>3876</v>
      </c>
      <c r="E1909" s="26">
        <v>425</v>
      </c>
      <c r="F1909" s="137">
        <v>83</v>
      </c>
      <c r="G1909" s="149">
        <v>0.2</v>
      </c>
      <c r="H1909" s="176">
        <v>0.25</v>
      </c>
      <c r="I1909" s="184">
        <v>403</v>
      </c>
      <c r="J1909" s="184">
        <v>91</v>
      </c>
      <c r="K1909" s="195">
        <f>IF(OR(ISBLANK(I1909),ISBLANK(J1909)),"",(J1909/I1909))</f>
        <v>0.22580645161290322</v>
      </c>
      <c r="L1909" s="207" t="str">
        <f>IF(K1909="","",IF(K1909&gt;=H1909,"Yes","No"))</f>
        <v>No</v>
      </c>
      <c r="M1909" s="217" t="str">
        <f>IF(OR(ISBLANK(I1909),ISBLANK(J1909)),"",IF(L1909="No", "TJ status removed",IF(K1909&gt;0.34, K1909 *1.15, K1909+0.05)))</f>
        <v>TJ status removed</v>
      </c>
      <c r="N1909" s="229">
        <v>15.91</v>
      </c>
      <c r="O1909" s="229">
        <v>399.62</v>
      </c>
      <c r="P1909" s="229">
        <v>14.42</v>
      </c>
      <c r="Q1909" s="229">
        <v>1005.81</v>
      </c>
    </row>
    <row r="1910" spans="2:18" ht="15" customHeight="1" thickBot="1">
      <c r="B1910" s="29" t="s">
        <v>1197</v>
      </c>
      <c r="C1910" s="84" t="s">
        <v>3877</v>
      </c>
      <c r="D1910" s="84" t="s">
        <v>3878</v>
      </c>
      <c r="E1910" s="26">
        <v>34</v>
      </c>
      <c r="F1910" s="137">
        <v>4</v>
      </c>
      <c r="G1910" s="149">
        <v>0.12</v>
      </c>
      <c r="H1910" s="176">
        <v>0.23</v>
      </c>
      <c r="I1910" s="184">
        <v>23</v>
      </c>
      <c r="J1910" s="184">
        <v>4</v>
      </c>
      <c r="K1910" s="195">
        <f>IF(OR(ISBLANK(I1910),ISBLANK(J1910)),"",(J1910/I1910))</f>
        <v>0.17391304347826086</v>
      </c>
      <c r="L1910" s="207" t="str">
        <f>IF(K1910="","",IF(K1910&gt;=H1910,"Yes","No"))</f>
        <v>No</v>
      </c>
      <c r="M1910" s="217" t="str">
        <f>IF(OR(ISBLANK(I1910),ISBLANK(J1910)),"",IF(L1910="No", "TJ status removed",IF(K1910&gt;0.34, K1910 *1.15, K1910+0.05)))</f>
        <v>TJ status removed</v>
      </c>
      <c r="N1910" s="229">
        <v>25.47</v>
      </c>
      <c r="O1910" s="229">
        <v>336</v>
      </c>
      <c r="P1910" s="229">
        <v>45.5</v>
      </c>
      <c r="Q1910" s="229">
        <v>1830.75</v>
      </c>
    </row>
    <row r="1911" spans="2:18" ht="15" customHeight="1" thickBot="1">
      <c r="B1911" s="29" t="s">
        <v>1197</v>
      </c>
      <c r="C1911" s="84" t="s">
        <v>3879</v>
      </c>
      <c r="D1911" s="84" t="s">
        <v>3880</v>
      </c>
      <c r="E1911" s="26">
        <v>198</v>
      </c>
      <c r="F1911" s="26">
        <v>66</v>
      </c>
      <c r="G1911" s="149">
        <v>0.33</v>
      </c>
      <c r="H1911" s="176">
        <v>0.38</v>
      </c>
      <c r="I1911" s="184">
        <v>175</v>
      </c>
      <c r="J1911" s="184">
        <v>52</v>
      </c>
      <c r="K1911" s="195">
        <f>IF(OR(ISBLANK(I1911),ISBLANK(J1911)),"",(J1911/I1911))</f>
        <v>0.29714285714285715</v>
      </c>
      <c r="L1911" s="207" t="str">
        <f>IF(K1911="","",IF(K1911&gt;=H1911,"Yes","No"))</f>
        <v>No</v>
      </c>
      <c r="M1911" s="217" t="str">
        <f>IF(OR(ISBLANK(I1911),ISBLANK(J1911)),"",IF(L1911="No", "TJ status removed",IF(K1911&gt;0.34, K1911 *1.15, K1911+0.05)))</f>
        <v>TJ status removed</v>
      </c>
      <c r="N1911" s="229">
        <v>27.51</v>
      </c>
      <c r="O1911" s="229">
        <v>895.42</v>
      </c>
      <c r="P1911" s="229">
        <v>44.81</v>
      </c>
      <c r="Q1911" s="229">
        <v>3319.21</v>
      </c>
    </row>
    <row r="1912" spans="2:18" ht="15" customHeight="1" thickBot="1">
      <c r="B1912" s="29" t="s">
        <v>1197</v>
      </c>
      <c r="C1912" s="84" t="s">
        <v>3881</v>
      </c>
      <c r="D1912" s="84" t="s">
        <v>3882</v>
      </c>
      <c r="E1912" s="26">
        <v>195</v>
      </c>
      <c r="F1912" s="26">
        <v>49</v>
      </c>
      <c r="G1912" s="149">
        <v>0.25</v>
      </c>
      <c r="H1912" s="176">
        <v>0.33</v>
      </c>
      <c r="I1912" s="184">
        <v>176</v>
      </c>
      <c r="J1912" s="184">
        <v>40</v>
      </c>
      <c r="K1912" s="195">
        <f>IF(OR(ISBLANK(I1912),ISBLANK(J1912)),"",(J1912/I1912))</f>
        <v>0.22727272727272727</v>
      </c>
      <c r="L1912" s="207" t="str">
        <f>IF(K1912="","",IF(K1912&gt;=H1912,"Yes","No"))</f>
        <v>No</v>
      </c>
      <c r="M1912" s="217" t="str">
        <f>IF(OR(ISBLANK(I1912),ISBLANK(J1912)),"",IF(L1912="No", "TJ status removed",IF(K1912&gt;0.34, K1912 *1.15, K1912+0.05)))</f>
        <v>TJ status removed</v>
      </c>
      <c r="N1912" s="229">
        <v>22.71</v>
      </c>
      <c r="O1912" s="229">
        <v>350.21</v>
      </c>
      <c r="P1912" s="229">
        <v>20.95</v>
      </c>
      <c r="Q1912" s="229">
        <v>1725.23</v>
      </c>
    </row>
    <row r="1913" spans="2:18" ht="15" customHeight="1" thickBot="1">
      <c r="B1913" s="29" t="s">
        <v>1197</v>
      </c>
      <c r="C1913" s="84" t="s">
        <v>3883</v>
      </c>
      <c r="D1913" s="84" t="s">
        <v>3884</v>
      </c>
      <c r="E1913" s="26">
        <v>126</v>
      </c>
      <c r="F1913" s="26">
        <v>30</v>
      </c>
      <c r="G1913" s="149">
        <v>0.24</v>
      </c>
      <c r="H1913" s="176">
        <v>0.31</v>
      </c>
      <c r="I1913" s="184">
        <v>128</v>
      </c>
      <c r="J1913" s="184">
        <v>18</v>
      </c>
      <c r="K1913" s="195">
        <f>IF(OR(ISBLANK(I1913),ISBLANK(J1913)),"",(J1913/I1913))</f>
        <v>0.140625</v>
      </c>
      <c r="L1913" s="207" t="str">
        <f>IF(K1913="","",IF(K1913&gt;=H1913,"Yes","No"))</f>
        <v>No</v>
      </c>
      <c r="M1913" s="217" t="str">
        <f>IF(OR(ISBLANK(I1913),ISBLANK(J1913)),"",IF(L1913="No", "TJ status removed",IF(K1913&gt;0.34, K1913 *1.15, K1913+0.05)))</f>
        <v>TJ status removed</v>
      </c>
      <c r="N1913" s="229">
        <v>12.34</v>
      </c>
      <c r="O1913" s="229">
        <v>470.12</v>
      </c>
      <c r="P1913" s="229">
        <v>6.17</v>
      </c>
      <c r="Q1913" s="229">
        <v>1915.78</v>
      </c>
    </row>
    <row r="1914" spans="2:18" ht="15" customHeight="1" thickBot="1">
      <c r="B1914" s="29" t="s">
        <v>1197</v>
      </c>
      <c r="C1914" s="84" t="s">
        <v>3885</v>
      </c>
      <c r="D1914" s="84" t="s">
        <v>3886</v>
      </c>
      <c r="E1914" s="26">
        <v>141</v>
      </c>
      <c r="F1914" s="26">
        <v>50</v>
      </c>
      <c r="G1914" s="149">
        <v>0.35</v>
      </c>
      <c r="H1914" s="176">
        <v>0.4</v>
      </c>
      <c r="I1914" s="184">
        <v>126</v>
      </c>
      <c r="J1914" s="184">
        <v>37</v>
      </c>
      <c r="K1914" s="195">
        <f>IF(OR(ISBLANK(I1914),ISBLANK(J1914)),"",(J1914/I1914))</f>
        <v>0.29365079365079366</v>
      </c>
      <c r="L1914" s="207" t="str">
        <f>IF(K1914="","",IF(K1914&gt;=H1914,"Yes","No"))</f>
        <v>No</v>
      </c>
      <c r="M1914" s="217" t="str">
        <f>IF(OR(ISBLANK(I1914),ISBLANK(J1914)),"",IF(L1914="No", "TJ status removed",IF(K1914&gt;0.34, K1914 *1.15, K1914+0.05)))</f>
        <v>TJ status removed</v>
      </c>
      <c r="N1914" s="229">
        <v>16.48</v>
      </c>
      <c r="O1914" s="229">
        <v>245.38</v>
      </c>
      <c r="P1914" s="229">
        <v>15.84</v>
      </c>
      <c r="Q1914" s="229">
        <v>1255.05</v>
      </c>
    </row>
    <row r="1915" spans="2:18" ht="15" customHeight="1" thickBot="1">
      <c r="B1915" s="29" t="s">
        <v>1197</v>
      </c>
      <c r="C1915" s="84" t="s">
        <v>3887</v>
      </c>
      <c r="D1915" s="84" t="s">
        <v>3888</v>
      </c>
      <c r="E1915" s="26">
        <v>115</v>
      </c>
      <c r="F1915" s="26">
        <v>42</v>
      </c>
      <c r="G1915" s="149">
        <v>0.37</v>
      </c>
      <c r="H1915" s="176">
        <v>0.43</v>
      </c>
      <c r="I1915" s="184">
        <v>96</v>
      </c>
      <c r="J1915" s="184">
        <v>38</v>
      </c>
      <c r="K1915" s="195">
        <f>IF(OR(ISBLANK(I1915),ISBLANK(J1915)),"",(J1915/I1915))</f>
        <v>0.39583333333333331</v>
      </c>
      <c r="L1915" s="207" t="str">
        <f>IF(K1915="","",IF(K1915&gt;=H1915,"Yes","No"))</f>
        <v>No</v>
      </c>
      <c r="M1915" s="217" t="str">
        <f>IF(OR(ISBLANK(I1915),ISBLANK(J1915)),"",IF(L1915="No", "TJ status removed",IF(K1915&gt;0.34, K1915 *1.15, K1915+0.05)))</f>
        <v>TJ status removed</v>
      </c>
      <c r="N1915" s="229">
        <v>32.409999999999997</v>
      </c>
      <c r="O1915" s="229">
        <v>727.93</v>
      </c>
      <c r="P1915" s="229">
        <v>38.840000000000003</v>
      </c>
      <c r="Q1915" s="229">
        <v>2914.03</v>
      </c>
    </row>
    <row r="1916" spans="2:18" ht="15" customHeight="1" thickBot="1">
      <c r="B1916" s="29" t="s">
        <v>1197</v>
      </c>
      <c r="C1916" s="84" t="s">
        <v>3889</v>
      </c>
      <c r="D1916" s="84" t="s">
        <v>3890</v>
      </c>
      <c r="E1916" s="26">
        <v>106</v>
      </c>
      <c r="F1916" s="26">
        <v>10</v>
      </c>
      <c r="G1916" s="149">
        <v>0.09</v>
      </c>
      <c r="H1916" s="176">
        <v>0.19</v>
      </c>
      <c r="I1916" s="184">
        <v>142</v>
      </c>
      <c r="J1916" s="184">
        <v>10</v>
      </c>
      <c r="K1916" s="195">
        <f>IF(OR(ISBLANK(I1916),ISBLANK(J1916)),"",(J1916/I1916))</f>
        <v>7.0422535211267609E-2</v>
      </c>
      <c r="L1916" s="207" t="str">
        <f>IF(K1916="","",IF(K1916&gt;=H1916,"Yes","No"))</f>
        <v>No</v>
      </c>
      <c r="M1916" s="217" t="str">
        <f>IF(OR(ISBLANK(I1916),ISBLANK(J1916)),"",IF(L1916="No", "TJ status removed",IF(K1916&gt;0.34, K1916 *1.15, K1916+0.05)))</f>
        <v>TJ status removed</v>
      </c>
      <c r="N1916" s="229">
        <v>28.77</v>
      </c>
      <c r="O1916" s="229">
        <v>355.5</v>
      </c>
      <c r="P1916" s="229">
        <v>41.9</v>
      </c>
      <c r="Q1916" s="229">
        <v>1509</v>
      </c>
    </row>
    <row r="1917" spans="2:18" ht="15" customHeight="1" thickBot="1">
      <c r="B1917" s="29" t="s">
        <v>1197</v>
      </c>
      <c r="C1917" s="84" t="s">
        <v>3891</v>
      </c>
      <c r="D1917" s="84" t="s">
        <v>3892</v>
      </c>
      <c r="E1917" s="26">
        <v>72</v>
      </c>
      <c r="F1917" s="26">
        <v>10</v>
      </c>
      <c r="G1917" s="149">
        <v>0.14000000000000001</v>
      </c>
      <c r="H1917" s="176">
        <v>0.22</v>
      </c>
      <c r="I1917" s="184">
        <v>53</v>
      </c>
      <c r="J1917" s="184">
        <v>9</v>
      </c>
      <c r="K1917" s="195">
        <f>IF(OR(ISBLANK(I1917),ISBLANK(J1917)),"",(J1917/I1917))</f>
        <v>0.16981132075471697</v>
      </c>
      <c r="L1917" s="207" t="str">
        <f>IF(K1917="","",IF(K1917&gt;=H1917,"Yes","No"))</f>
        <v>No</v>
      </c>
      <c r="M1917" s="217" t="str">
        <f>IF(OR(ISBLANK(I1917),ISBLANK(J1917)),"",IF(L1917="No", "TJ status removed",IF(K1917&gt;0.34, K1917 *1.15, K1917+0.05)))</f>
        <v>TJ status removed</v>
      </c>
      <c r="N1917" s="229">
        <v>11.11</v>
      </c>
      <c r="O1917" s="229">
        <v>241.48</v>
      </c>
      <c r="P1917" s="229">
        <v>21.67</v>
      </c>
      <c r="Q1917" s="229">
        <v>1040.67</v>
      </c>
    </row>
    <row r="1918" spans="2:18" ht="15" customHeight="1" thickBot="1">
      <c r="B1918" s="29" t="s">
        <v>1197</v>
      </c>
      <c r="C1918" s="84" t="s">
        <v>3893</v>
      </c>
      <c r="D1918" s="84" t="s">
        <v>3894</v>
      </c>
      <c r="E1918" s="26">
        <v>27</v>
      </c>
      <c r="F1918" s="26">
        <v>8</v>
      </c>
      <c r="G1918" s="149">
        <v>0.3</v>
      </c>
      <c r="H1918" s="176">
        <v>0.4</v>
      </c>
      <c r="I1918" s="184">
        <v>48</v>
      </c>
      <c r="J1918" s="184">
        <v>8</v>
      </c>
      <c r="K1918" s="195">
        <f>IF(OR(ISBLANK(I1918),ISBLANK(J1918)),"",(J1918/I1918))</f>
        <v>0.16666666666666666</v>
      </c>
      <c r="L1918" s="207" t="str">
        <f>IF(K1918="","",IF(K1918&gt;=H1918,"Yes","No"))</f>
        <v>No</v>
      </c>
      <c r="M1918" s="217" t="str">
        <f>IF(OR(ISBLANK(I1918),ISBLANK(J1918)),"",IF(L1918="No", "TJ status removed",IF(K1918&gt;0.34, K1918 *1.15, K1918+0.05)))</f>
        <v>TJ status removed</v>
      </c>
      <c r="N1918" s="229">
        <v>21.23</v>
      </c>
      <c r="O1918" s="229">
        <v>552.75</v>
      </c>
      <c r="P1918" s="229">
        <v>53.5</v>
      </c>
      <c r="Q1918" s="229">
        <v>917.87</v>
      </c>
    </row>
    <row r="1919" spans="2:18" ht="15" customHeight="1" thickBot="1">
      <c r="B1919" s="29" t="s">
        <v>1197</v>
      </c>
      <c r="C1919" s="84" t="s">
        <v>3895</v>
      </c>
      <c r="D1919" s="84" t="s">
        <v>3896</v>
      </c>
      <c r="E1919" s="26">
        <v>40</v>
      </c>
      <c r="F1919" s="26">
        <v>11</v>
      </c>
      <c r="G1919" s="149">
        <v>0.28000000000000003</v>
      </c>
      <c r="H1919" s="176">
        <v>0.33</v>
      </c>
      <c r="I1919" s="184">
        <v>52</v>
      </c>
      <c r="J1919" s="184">
        <v>24</v>
      </c>
      <c r="K1919" s="195">
        <f>IF(OR(ISBLANK(I1919),ISBLANK(J1919)),"",(J1919/I1919))</f>
        <v>0.46153846153846156</v>
      </c>
      <c r="L1919" s="207" t="str">
        <f>IF(K1919="","",IF(K1919&gt;=H1919,"Yes","No"))</f>
        <v>Yes</v>
      </c>
      <c r="M1919" s="217">
        <f>IF(OR(ISBLANK(I1919),ISBLANK(J1919)),"",IF(L1919="No", "TJ status removed",IF(K1919&gt;0.34, K1919 *1.15, K1919+0.05)))</f>
        <v>0.53076923076923077</v>
      </c>
      <c r="N1919" s="229">
        <v>2.71</v>
      </c>
      <c r="O1919" s="229">
        <v>246.18</v>
      </c>
      <c r="P1919" s="229">
        <v>3.58</v>
      </c>
      <c r="Q1919" s="229">
        <v>1109.1199999999999</v>
      </c>
    </row>
    <row r="1920" spans="2:18" ht="15" customHeight="1" thickBot="1">
      <c r="B1920" s="29" t="s">
        <v>1197</v>
      </c>
      <c r="C1920" s="84" t="s">
        <v>3897</v>
      </c>
      <c r="D1920" s="84" t="s">
        <v>3898</v>
      </c>
      <c r="E1920" s="26">
        <v>70</v>
      </c>
      <c r="F1920" s="137">
        <v>20</v>
      </c>
      <c r="G1920" s="149">
        <v>0.28999999999999998</v>
      </c>
      <c r="H1920" s="176">
        <v>0.37</v>
      </c>
      <c r="I1920" s="184">
        <v>89</v>
      </c>
      <c r="J1920" s="184">
        <v>29</v>
      </c>
      <c r="K1920" s="195">
        <f>IF(OR(ISBLANK(I1920),ISBLANK(J1920)),"",(J1920/I1920))</f>
        <v>0.3258426966292135</v>
      </c>
      <c r="L1920" s="207" t="str">
        <f>IF(K1920="","",IF(K1920&gt;=H1920,"Yes","No"))</f>
        <v>No</v>
      </c>
      <c r="M1920" s="217" t="str">
        <f>IF(OR(ISBLANK(I1920),ISBLANK(J1920)),"",IF(L1920="No", "TJ status removed",IF(K1920&gt;0.34, K1920 *1.15, K1920+0.05)))</f>
        <v>TJ status removed</v>
      </c>
      <c r="N1920" s="229">
        <v>5.92</v>
      </c>
      <c r="O1920" s="229">
        <v>155.5</v>
      </c>
      <c r="P1920" s="229">
        <v>9.7899999999999991</v>
      </c>
      <c r="Q1920" s="229">
        <v>772.21</v>
      </c>
    </row>
    <row r="1921" spans="2:17" ht="15" customHeight="1" thickBot="1">
      <c r="B1921" s="29" t="s">
        <v>1197</v>
      </c>
      <c r="C1921" s="84" t="s">
        <v>3899</v>
      </c>
      <c r="D1921" s="84" t="s">
        <v>3900</v>
      </c>
      <c r="E1921" s="26">
        <v>925</v>
      </c>
      <c r="F1921" s="26">
        <v>105</v>
      </c>
      <c r="G1921" s="149">
        <v>0.11</v>
      </c>
      <c r="H1921" s="176">
        <v>0.21</v>
      </c>
      <c r="I1921" s="184">
        <v>1068</v>
      </c>
      <c r="J1921" s="184">
        <v>91</v>
      </c>
      <c r="K1921" s="195">
        <f>IF(OR(ISBLANK(I1921),ISBLANK(J1921)),"",(J1921/I1921))</f>
        <v>8.5205992509363296E-2</v>
      </c>
      <c r="L1921" s="207" t="str">
        <f>IF(K1921="","",IF(K1921&gt;=H1921,"Yes","No"))</f>
        <v>No</v>
      </c>
      <c r="M1921" s="217" t="str">
        <f>IF(OR(ISBLANK(I1921),ISBLANK(J1921)),"",IF(L1921="No", "TJ status removed",IF(K1921&gt;0.34, K1921 *1.15, K1921+0.05)))</f>
        <v>TJ status removed</v>
      </c>
      <c r="N1921" s="229">
        <v>59.55</v>
      </c>
      <c r="O1921" s="229">
        <v>353.98</v>
      </c>
      <c r="P1921" s="229">
        <v>35.19</v>
      </c>
      <c r="Q1921" s="229">
        <v>971.55</v>
      </c>
    </row>
    <row r="1922" spans="2:17" ht="15" customHeight="1" thickBot="1">
      <c r="B1922" s="29" t="s">
        <v>1197</v>
      </c>
      <c r="C1922" s="108" t="s">
        <v>3901</v>
      </c>
      <c r="D1922" s="108" t="s">
        <v>3902</v>
      </c>
      <c r="E1922" s="143">
        <v>10</v>
      </c>
      <c r="F1922" s="143">
        <v>9</v>
      </c>
      <c r="G1922" s="172">
        <v>0.9</v>
      </c>
      <c r="H1922" s="183">
        <v>1.04</v>
      </c>
      <c r="I1922" s="184"/>
      <c r="J1922" s="184"/>
      <c r="K1922" s="204" t="str">
        <f>IF(OR(ISBLANK(I1922),ISBLANK(J1922)),"",(J1922/I1922))</f>
        <v/>
      </c>
      <c r="L1922" s="216" t="str">
        <f>IF(K1922="","",IF(K1922&gt;=H1922,"Yes","No"))</f>
        <v/>
      </c>
      <c r="M1922" s="227" t="str">
        <f>IF(OR(ISBLANK(I1922),ISBLANK(J1922)),"",IF(L1922="No", "TJ status removed",IF(K1922&gt;0.34, K1922 *1.15, K1922+0.05)))</f>
        <v/>
      </c>
      <c r="N1922" s="229" t="s">
        <v>1497</v>
      </c>
      <c r="O1922" s="229" t="s">
        <v>1497</v>
      </c>
      <c r="P1922" s="229" t="s">
        <v>1497</v>
      </c>
      <c r="Q1922" s="229" t="s">
        <v>1497</v>
      </c>
    </row>
    <row r="1923" spans="2:17" ht="15" customHeight="1" thickBot="1">
      <c r="B1923" s="29" t="s">
        <v>1197</v>
      </c>
      <c r="C1923" s="84" t="s">
        <v>3903</v>
      </c>
      <c r="D1923" s="84" t="s">
        <v>3904</v>
      </c>
      <c r="E1923" s="26">
        <v>29</v>
      </c>
      <c r="F1923" s="26">
        <v>0</v>
      </c>
      <c r="G1923" s="149">
        <v>0</v>
      </c>
      <c r="H1923" s="176">
        <v>0.14000000000000001</v>
      </c>
      <c r="I1923" s="184">
        <v>39</v>
      </c>
      <c r="J1923" s="184">
        <v>5</v>
      </c>
      <c r="K1923" s="195">
        <f>IF(OR(ISBLANK(I1923),ISBLANK(J1923)),"",(J1923/I1923))</f>
        <v>0.12820512820512819</v>
      </c>
      <c r="L1923" s="207" t="str">
        <f>IF(K1923="","",IF(K1923&gt;=H1923,"Yes","No"))</f>
        <v>No</v>
      </c>
      <c r="M1923" s="217" t="str">
        <f>IF(OR(ISBLANK(I1923),ISBLANK(J1923)),"",IF(L1923="No", "TJ status removed",IF(K1923&gt;0.34, K1923 *1.15, K1923+0.05)))</f>
        <v>TJ status removed</v>
      </c>
      <c r="N1923" s="229">
        <v>9.26</v>
      </c>
      <c r="O1923" s="229">
        <v>318.62</v>
      </c>
      <c r="P1923" s="229">
        <v>5.6</v>
      </c>
      <c r="Q1923" s="229">
        <v>1028</v>
      </c>
    </row>
    <row r="1924" spans="2:17" ht="15" customHeight="1" thickBot="1">
      <c r="B1924" s="29" t="s">
        <v>1197</v>
      </c>
      <c r="C1924" s="84" t="s">
        <v>3905</v>
      </c>
      <c r="D1924" s="84" t="s">
        <v>3906</v>
      </c>
      <c r="E1924" s="26">
        <v>142</v>
      </c>
      <c r="F1924" s="26">
        <v>9</v>
      </c>
      <c r="G1924" s="149">
        <v>0.06</v>
      </c>
      <c r="H1924" s="176">
        <v>0.11</v>
      </c>
      <c r="I1924" s="184">
        <v>161</v>
      </c>
      <c r="J1924" s="184">
        <v>14</v>
      </c>
      <c r="K1924" s="195">
        <f>IF(OR(ISBLANK(I1924),ISBLANK(J1924)),"",(J1924/I1924))</f>
        <v>8.6956521739130432E-2</v>
      </c>
      <c r="L1924" s="207" t="str">
        <f>IF(K1924="","",IF(K1924&gt;=H1924,"Yes","No"))</f>
        <v>No</v>
      </c>
      <c r="M1924" s="217" t="str">
        <f>IF(OR(ISBLANK(I1924),ISBLANK(J1924)),"",IF(L1924="No", "TJ status removed",IF(K1924&gt;0.34, K1924 *1.15, K1924+0.05)))</f>
        <v>TJ status removed</v>
      </c>
      <c r="N1924" s="229">
        <v>20.47</v>
      </c>
      <c r="O1924" s="229">
        <v>174.31</v>
      </c>
      <c r="P1924" s="229">
        <v>41.57</v>
      </c>
      <c r="Q1924" s="229">
        <v>1291.57</v>
      </c>
    </row>
    <row r="1925" spans="2:17" ht="15" customHeight="1" thickBot="1">
      <c r="B1925" s="29" t="s">
        <v>1197</v>
      </c>
      <c r="C1925" s="84" t="s">
        <v>3907</v>
      </c>
      <c r="D1925" s="84" t="s">
        <v>3908</v>
      </c>
      <c r="E1925" s="26">
        <v>185</v>
      </c>
      <c r="F1925" s="26">
        <v>24</v>
      </c>
      <c r="G1925" s="149">
        <v>0.13</v>
      </c>
      <c r="H1925" s="176">
        <v>0.18</v>
      </c>
      <c r="I1925" s="184">
        <v>246</v>
      </c>
      <c r="J1925" s="184">
        <v>53</v>
      </c>
      <c r="K1925" s="195">
        <f>IF(OR(ISBLANK(I1925),ISBLANK(J1925)),"",(J1925/I1925))</f>
        <v>0.21544715447154472</v>
      </c>
      <c r="L1925" s="207" t="str">
        <f>IF(K1925="","",IF(K1925&gt;=H1925,"Yes","No"))</f>
        <v>Yes</v>
      </c>
      <c r="M1925" s="217">
        <f>IF(OR(ISBLANK(I1925),ISBLANK(J1925)),"",IF(L1925="No", "TJ status removed",IF(K1925&gt;0.34, K1925 *1.15, K1925+0.05)))</f>
        <v>0.26544715447154471</v>
      </c>
      <c r="N1925" s="229">
        <v>9.86</v>
      </c>
      <c r="O1925" s="229">
        <v>233.79</v>
      </c>
      <c r="P1925" s="229">
        <v>10.49</v>
      </c>
      <c r="Q1925" s="229">
        <v>770</v>
      </c>
    </row>
    <row r="1926" spans="2:17" ht="15" customHeight="1" thickBot="1">
      <c r="B1926" s="29" t="s">
        <v>1197</v>
      </c>
      <c r="C1926" s="84" t="s">
        <v>3909</v>
      </c>
      <c r="D1926" s="84" t="s">
        <v>3910</v>
      </c>
      <c r="E1926" s="26">
        <v>89</v>
      </c>
      <c r="F1926" s="26">
        <v>42</v>
      </c>
      <c r="G1926" s="149">
        <v>0.47</v>
      </c>
      <c r="H1926" s="176">
        <v>0.54</v>
      </c>
      <c r="I1926" s="184">
        <v>83</v>
      </c>
      <c r="J1926" s="184">
        <v>40</v>
      </c>
      <c r="K1926" s="195">
        <f>IF(OR(ISBLANK(I1926),ISBLANK(J1926)),"",(J1926/I1926))</f>
        <v>0.48192771084337349</v>
      </c>
      <c r="L1926" s="207" t="str">
        <f>IF(K1926="","",IF(K1926&gt;=H1926,"Yes","No"))</f>
        <v>No</v>
      </c>
      <c r="M1926" s="217" t="str">
        <f>IF(OR(ISBLANK(I1926),ISBLANK(J1926)),"",IF(L1926="No", "TJ status removed",IF(K1926&gt;0.34, K1926 *1.15, K1926+0.05)))</f>
        <v>TJ status removed</v>
      </c>
      <c r="N1926" s="229">
        <v>13.09</v>
      </c>
      <c r="O1926" s="229">
        <v>279.08999999999997</v>
      </c>
      <c r="P1926" s="229">
        <v>19.5</v>
      </c>
      <c r="Q1926" s="229">
        <v>993.18</v>
      </c>
    </row>
    <row r="1927" spans="2:17" ht="15" customHeight="1" thickBot="1">
      <c r="B1927" s="29" t="s">
        <v>1197</v>
      </c>
      <c r="C1927" s="84" t="s">
        <v>3911</v>
      </c>
      <c r="D1927" s="84" t="s">
        <v>3912</v>
      </c>
      <c r="E1927" s="26">
        <v>69</v>
      </c>
      <c r="F1927" s="26">
        <v>13</v>
      </c>
      <c r="G1927" s="149">
        <v>0.19</v>
      </c>
      <c r="H1927" s="176">
        <v>0.36</v>
      </c>
      <c r="I1927" s="184">
        <v>69</v>
      </c>
      <c r="J1927" s="184">
        <v>25</v>
      </c>
      <c r="K1927" s="195">
        <f>IF(OR(ISBLANK(I1927),ISBLANK(J1927)),"",(J1927/I1927))</f>
        <v>0.36231884057971014</v>
      </c>
      <c r="L1927" s="207" t="str">
        <f>IF(K1927="","",IF(K1927&gt;=H1927,"Yes","No"))</f>
        <v>Yes</v>
      </c>
      <c r="M1927" s="217">
        <f>IF(OR(ISBLANK(I1927),ISBLANK(J1927)),"",IF(L1927="No", "TJ status removed",IF(K1927&gt;0.34, K1927 *1.15, K1927+0.05)))</f>
        <v>0.41666666666666663</v>
      </c>
      <c r="N1927" s="229">
        <v>29.68</v>
      </c>
      <c r="O1927" s="229">
        <v>316.7</v>
      </c>
      <c r="P1927" s="229">
        <v>23.08</v>
      </c>
      <c r="Q1927" s="229">
        <v>1289.48</v>
      </c>
    </row>
    <row r="1928" spans="2:17" ht="15" customHeight="1" thickBot="1">
      <c r="B1928" s="29" t="s">
        <v>1197</v>
      </c>
      <c r="C1928" s="84" t="s">
        <v>3913</v>
      </c>
      <c r="D1928" s="84" t="s">
        <v>3914</v>
      </c>
      <c r="E1928" s="26">
        <v>16</v>
      </c>
      <c r="F1928" s="26">
        <v>1</v>
      </c>
      <c r="G1928" s="149">
        <v>0.06</v>
      </c>
      <c r="H1928" s="176">
        <v>0.11</v>
      </c>
      <c r="I1928" s="184">
        <v>29</v>
      </c>
      <c r="J1928" s="184">
        <v>1</v>
      </c>
      <c r="K1928" s="195">
        <f>IF(OR(ISBLANK(I1928),ISBLANK(J1928)),"",(J1928/I1928))</f>
        <v>3.4482758620689655E-2</v>
      </c>
      <c r="L1928" s="207" t="str">
        <f>IF(K1928="","",IF(K1928&gt;=H1928,"Yes","No"))</f>
        <v>No</v>
      </c>
      <c r="M1928" s="217" t="str">
        <f>IF(OR(ISBLANK(I1928),ISBLANK(J1928)),"",IF(L1928="No", "TJ status removed",IF(K1928&gt;0.34, K1928 *1.15, K1928+0.05)))</f>
        <v>TJ status removed</v>
      </c>
      <c r="N1928" s="229">
        <v>0</v>
      </c>
      <c r="O1928" s="229">
        <v>92.39</v>
      </c>
      <c r="P1928" s="229">
        <v>0</v>
      </c>
      <c r="Q1928" s="229">
        <v>1781</v>
      </c>
    </row>
    <row r="1929" spans="2:17" ht="15" customHeight="1" thickBot="1">
      <c r="B1929" s="29" t="s">
        <v>1197</v>
      </c>
      <c r="C1929" s="84" t="s">
        <v>3915</v>
      </c>
      <c r="D1929" s="84" t="s">
        <v>3916</v>
      </c>
      <c r="E1929" s="26">
        <v>438</v>
      </c>
      <c r="F1929" s="26">
        <v>77</v>
      </c>
      <c r="G1929" s="149">
        <v>0.18</v>
      </c>
      <c r="H1929" s="176">
        <v>0.24</v>
      </c>
      <c r="I1929" s="184">
        <v>388</v>
      </c>
      <c r="J1929" s="184">
        <v>99</v>
      </c>
      <c r="K1929" s="195">
        <f>IF(OR(ISBLANK(I1929),ISBLANK(J1929)),"",(J1929/I1929))</f>
        <v>0.25515463917525771</v>
      </c>
      <c r="L1929" s="207" t="str">
        <f>IF(K1929="","",IF(K1929&gt;=H1929,"Yes","No"))</f>
        <v>Yes</v>
      </c>
      <c r="M1929" s="217">
        <f>IF(OR(ISBLANK(I1929),ISBLANK(J1929)),"",IF(L1929="No", "TJ status removed",IF(K1929&gt;0.34, K1929 *1.15, K1929+0.05)))</f>
        <v>0.3051546391752577</v>
      </c>
      <c r="N1929" s="229">
        <v>23.53</v>
      </c>
      <c r="O1929" s="229">
        <v>414.07</v>
      </c>
      <c r="P1929" s="229">
        <v>32.020000000000003</v>
      </c>
      <c r="Q1929" s="229">
        <v>1628.49</v>
      </c>
    </row>
    <row r="1930" spans="2:17" ht="15" customHeight="1" thickBot="1">
      <c r="B1930" s="29" t="s">
        <v>1197</v>
      </c>
      <c r="C1930" s="84" t="s">
        <v>3917</v>
      </c>
      <c r="D1930" s="84" t="s">
        <v>3918</v>
      </c>
      <c r="E1930" s="26">
        <v>24</v>
      </c>
      <c r="F1930" s="26">
        <v>5</v>
      </c>
      <c r="G1930" s="149">
        <v>0.21</v>
      </c>
      <c r="H1930" s="176">
        <v>0.26</v>
      </c>
      <c r="I1930" s="184">
        <v>26</v>
      </c>
      <c r="J1930" s="184">
        <v>7</v>
      </c>
      <c r="K1930" s="195">
        <f>IF(OR(ISBLANK(I1930),ISBLANK(J1930)),"",(J1930/I1930))</f>
        <v>0.26923076923076922</v>
      </c>
      <c r="L1930" s="207" t="str">
        <f>IF(K1930="","",IF(K1930&gt;=H1930,"Yes","No"))</f>
        <v>Yes</v>
      </c>
      <c r="M1930" s="217">
        <f>IF(OR(ISBLANK(I1930),ISBLANK(J1930)),"",IF(L1930="No", "TJ status removed",IF(K1930&gt;0.34, K1930 *1.15, K1930+0.05)))</f>
        <v>0.31923076923076921</v>
      </c>
      <c r="N1930" s="229">
        <v>24.68</v>
      </c>
      <c r="O1930" s="229">
        <v>870.11</v>
      </c>
      <c r="P1930" s="229">
        <v>0</v>
      </c>
      <c r="Q1930" s="229">
        <v>1122.29</v>
      </c>
    </row>
    <row r="1931" spans="2:17" ht="15" customHeight="1" thickBot="1">
      <c r="B1931" s="29" t="s">
        <v>1197</v>
      </c>
      <c r="C1931" s="84" t="s">
        <v>3919</v>
      </c>
      <c r="D1931" s="84" t="s">
        <v>3920</v>
      </c>
      <c r="E1931" s="26">
        <v>60</v>
      </c>
      <c r="F1931" s="26">
        <v>8</v>
      </c>
      <c r="G1931" s="149">
        <v>0.13</v>
      </c>
      <c r="H1931" s="176">
        <v>0.31</v>
      </c>
      <c r="I1931" s="184">
        <v>42</v>
      </c>
      <c r="J1931" s="184">
        <v>13</v>
      </c>
      <c r="K1931" s="195">
        <f>IF(OR(ISBLANK(I1931),ISBLANK(J1931)),"",(J1931/I1931))</f>
        <v>0.30952380952380953</v>
      </c>
      <c r="L1931" s="207" t="str">
        <f>IF(K1931="","",IF(K1931&gt;=H1931,"Yes","No"))</f>
        <v>No</v>
      </c>
      <c r="M1931" s="217" t="str">
        <f>IF(OR(ISBLANK(I1931),ISBLANK(J1931)),"",IF(L1931="No", "TJ status removed",IF(K1931&gt;0.34, K1931 *1.15, K1931+0.05)))</f>
        <v>TJ status removed</v>
      </c>
      <c r="N1931" s="229">
        <v>2.69</v>
      </c>
      <c r="O1931" s="229">
        <v>243.03</v>
      </c>
      <c r="P1931" s="229">
        <v>9.08</v>
      </c>
      <c r="Q1931" s="229">
        <v>1399.69</v>
      </c>
    </row>
    <row r="1932" spans="2:17" ht="15" customHeight="1" thickBot="1">
      <c r="B1932" s="29" t="s">
        <v>1197</v>
      </c>
      <c r="C1932" s="84" t="s">
        <v>3921</v>
      </c>
      <c r="D1932" s="84" t="s">
        <v>3922</v>
      </c>
      <c r="E1932" s="26">
        <v>38</v>
      </c>
      <c r="F1932" s="26">
        <v>2</v>
      </c>
      <c r="G1932" s="149">
        <v>0.05</v>
      </c>
      <c r="H1932" s="176">
        <v>0.1</v>
      </c>
      <c r="I1932" s="184">
        <v>35</v>
      </c>
      <c r="J1932" s="184">
        <v>1</v>
      </c>
      <c r="K1932" s="195">
        <f>IF(OR(ISBLANK(I1932),ISBLANK(J1932)),"",(J1932/I1932))</f>
        <v>2.8571428571428571E-2</v>
      </c>
      <c r="L1932" s="207" t="str">
        <f>IF(K1932="","",IF(K1932&gt;=H1932,"Yes","No"))</f>
        <v>No</v>
      </c>
      <c r="M1932" s="217" t="str">
        <f>IF(OR(ISBLANK(I1932),ISBLANK(J1932)),"",IF(L1932="No", "TJ status removed",IF(K1932&gt;0.34, K1932 *1.15, K1932+0.05)))</f>
        <v>TJ status removed</v>
      </c>
      <c r="N1932" s="229">
        <v>6.91</v>
      </c>
      <c r="O1932" s="229">
        <v>269</v>
      </c>
      <c r="P1932" s="229">
        <v>0</v>
      </c>
      <c r="Q1932" s="229">
        <v>1360</v>
      </c>
    </row>
    <row r="1933" spans="2:17" ht="15" customHeight="1" thickBot="1">
      <c r="B1933" s="29" t="s">
        <v>1197</v>
      </c>
      <c r="C1933" s="84" t="s">
        <v>3923</v>
      </c>
      <c r="D1933" s="84" t="s">
        <v>3924</v>
      </c>
      <c r="E1933" s="26">
        <v>88</v>
      </c>
      <c r="F1933" s="26">
        <v>12</v>
      </c>
      <c r="G1933" s="149">
        <v>0.14000000000000001</v>
      </c>
      <c r="H1933" s="176">
        <v>0.21</v>
      </c>
      <c r="I1933" s="184">
        <v>98</v>
      </c>
      <c r="J1933" s="184">
        <v>21</v>
      </c>
      <c r="K1933" s="195">
        <f>IF(OR(ISBLANK(I1933),ISBLANK(J1933)),"",(J1933/I1933))</f>
        <v>0.21428571428571427</v>
      </c>
      <c r="L1933" s="207" t="str">
        <f>IF(K1933="","",IF(K1933&gt;=H1933,"Yes","No"))</f>
        <v>Yes</v>
      </c>
      <c r="M1933" s="217">
        <f>IF(OR(ISBLANK(I1933),ISBLANK(J1933)),"",IF(L1933="No", "TJ status removed",IF(K1933&gt;0.34, K1933 *1.15, K1933+0.05)))</f>
        <v>0.26428571428571429</v>
      </c>
      <c r="N1933" s="229">
        <v>7.26</v>
      </c>
      <c r="O1933" s="229">
        <v>268.83999999999997</v>
      </c>
      <c r="P1933" s="229">
        <v>2.86</v>
      </c>
      <c r="Q1933" s="229">
        <v>1468.1</v>
      </c>
    </row>
    <row r="1934" spans="2:17" ht="15" customHeight="1" thickBot="1">
      <c r="B1934" s="29" t="s">
        <v>1197</v>
      </c>
      <c r="C1934" s="84" t="s">
        <v>3925</v>
      </c>
      <c r="D1934" s="84" t="s">
        <v>3926</v>
      </c>
      <c r="E1934" s="26">
        <v>265</v>
      </c>
      <c r="F1934" s="26">
        <v>66</v>
      </c>
      <c r="G1934" s="149">
        <v>0.25</v>
      </c>
      <c r="H1934" s="176">
        <v>0.33</v>
      </c>
      <c r="I1934" s="184">
        <v>206</v>
      </c>
      <c r="J1934" s="184">
        <v>62</v>
      </c>
      <c r="K1934" s="195">
        <f>IF(OR(ISBLANK(I1934),ISBLANK(J1934)),"",(J1934/I1934))</f>
        <v>0.30097087378640774</v>
      </c>
      <c r="L1934" s="207" t="str">
        <f>IF(K1934="","",IF(K1934&gt;=H1934,"Yes","No"))</f>
        <v>No</v>
      </c>
      <c r="M1934" s="217" t="str">
        <f>IF(OR(ISBLANK(I1934),ISBLANK(J1934)),"",IF(L1934="No", "TJ status removed",IF(K1934&gt;0.34, K1934 *1.15, K1934+0.05)))</f>
        <v>TJ status removed</v>
      </c>
      <c r="N1934" s="229">
        <v>26</v>
      </c>
      <c r="O1934" s="229">
        <v>410.62</v>
      </c>
      <c r="P1934" s="229">
        <v>27.19</v>
      </c>
      <c r="Q1934" s="229">
        <v>1522.47</v>
      </c>
    </row>
    <row r="1935" spans="2:17" ht="15" customHeight="1" thickBot="1">
      <c r="B1935" s="29" t="s">
        <v>1197</v>
      </c>
      <c r="C1935" s="84" t="s">
        <v>3927</v>
      </c>
      <c r="D1935" s="84" t="s">
        <v>3928</v>
      </c>
      <c r="E1935" s="26">
        <v>430</v>
      </c>
      <c r="F1935" s="26">
        <v>186</v>
      </c>
      <c r="G1935" s="149">
        <v>0.43</v>
      </c>
      <c r="H1935" s="176">
        <v>0.49</v>
      </c>
      <c r="I1935" s="184">
        <v>361</v>
      </c>
      <c r="J1935" s="184">
        <v>117</v>
      </c>
      <c r="K1935" s="195">
        <f>IF(OR(ISBLANK(I1935),ISBLANK(J1935)),"",(J1935/I1935))</f>
        <v>0.32409972299168976</v>
      </c>
      <c r="L1935" s="207" t="str">
        <f>IF(K1935="","",IF(K1935&gt;=H1935,"Yes","No"))</f>
        <v>No</v>
      </c>
      <c r="M1935" s="217" t="str">
        <f>IF(OR(ISBLANK(I1935),ISBLANK(J1935)),"",IF(L1935="No", "TJ status removed",IF(K1935&gt;0.34, K1935 *1.15, K1935+0.05)))</f>
        <v>TJ status removed</v>
      </c>
      <c r="N1935" s="229">
        <v>64.39</v>
      </c>
      <c r="O1935" s="229">
        <v>840.32</v>
      </c>
      <c r="P1935" s="229">
        <v>79.180000000000007</v>
      </c>
      <c r="Q1935" s="229">
        <v>2231.09</v>
      </c>
    </row>
    <row r="1936" spans="2:17" ht="15" customHeight="1" thickBot="1">
      <c r="B1936" s="29" t="s">
        <v>1197</v>
      </c>
      <c r="C1936" s="84" t="s">
        <v>3929</v>
      </c>
      <c r="D1936" s="84" t="s">
        <v>3930</v>
      </c>
      <c r="E1936" s="26">
        <v>40</v>
      </c>
      <c r="F1936" s="26">
        <v>9</v>
      </c>
      <c r="G1936" s="149">
        <v>0.23</v>
      </c>
      <c r="H1936" s="176">
        <v>0.28999999999999998</v>
      </c>
      <c r="I1936" s="184">
        <v>45</v>
      </c>
      <c r="J1936" s="184">
        <v>17</v>
      </c>
      <c r="K1936" s="195">
        <f>IF(OR(ISBLANK(I1936),ISBLANK(J1936)),"",(J1936/I1936))</f>
        <v>0.37777777777777777</v>
      </c>
      <c r="L1936" s="207" t="str">
        <f>IF(K1936="","",IF(K1936&gt;=H1936,"Yes","No"))</f>
        <v>Yes</v>
      </c>
      <c r="M1936" s="217">
        <f>IF(OR(ISBLANK(I1936),ISBLANK(J1936)),"",IF(L1936="No", "TJ status removed",IF(K1936&gt;0.34, K1936 *1.15, K1936+0.05)))</f>
        <v>0.43444444444444441</v>
      </c>
      <c r="N1936" s="229">
        <v>3.93</v>
      </c>
      <c r="O1936" s="229">
        <v>438.64</v>
      </c>
      <c r="P1936" s="229">
        <v>10.06</v>
      </c>
      <c r="Q1936" s="229">
        <v>1203.24</v>
      </c>
    </row>
    <row r="1937" spans="2:17" ht="15" customHeight="1" thickBot="1">
      <c r="B1937" s="29" t="s">
        <v>1197</v>
      </c>
      <c r="C1937" s="84" t="s">
        <v>3931</v>
      </c>
      <c r="D1937" s="84" t="s">
        <v>3932</v>
      </c>
      <c r="E1937" s="26">
        <v>59</v>
      </c>
      <c r="F1937" s="26">
        <v>1</v>
      </c>
      <c r="G1937" s="149">
        <v>0.02</v>
      </c>
      <c r="H1937" s="176">
        <v>0.18</v>
      </c>
      <c r="I1937" s="184">
        <v>55</v>
      </c>
      <c r="J1937" s="184">
        <v>10</v>
      </c>
      <c r="K1937" s="195">
        <f>IF(OR(ISBLANK(I1937),ISBLANK(J1937)),"",(J1937/I1937))</f>
        <v>0.18181818181818182</v>
      </c>
      <c r="L1937" s="207" t="str">
        <f>IF(K1937="","",IF(K1937&gt;=H1937,"Yes","No"))</f>
        <v>Yes</v>
      </c>
      <c r="M1937" s="217">
        <f>IF(OR(ISBLANK(I1937),ISBLANK(J1937)),"",IF(L1937="No", "TJ status removed",IF(K1937&gt;0.34, K1937 *1.15, K1937+0.05)))</f>
        <v>0.23181818181818181</v>
      </c>
      <c r="N1937" s="229">
        <v>30.67</v>
      </c>
      <c r="O1937" s="229">
        <v>409.24</v>
      </c>
      <c r="P1937" s="229">
        <v>14</v>
      </c>
      <c r="Q1937" s="229">
        <v>1290.3</v>
      </c>
    </row>
    <row r="1938" spans="2:17" ht="15" customHeight="1" thickBot="1">
      <c r="B1938" s="29" t="s">
        <v>1197</v>
      </c>
      <c r="C1938" s="84" t="s">
        <v>3933</v>
      </c>
      <c r="D1938" s="84" t="s">
        <v>3934</v>
      </c>
      <c r="E1938" s="26">
        <v>52</v>
      </c>
      <c r="F1938" s="26">
        <v>9</v>
      </c>
      <c r="G1938" s="149">
        <v>0.17</v>
      </c>
      <c r="H1938" s="176">
        <v>0.22</v>
      </c>
      <c r="I1938" s="184">
        <v>115</v>
      </c>
      <c r="J1938" s="184">
        <v>20</v>
      </c>
      <c r="K1938" s="195">
        <f>IF(OR(ISBLANK(I1938),ISBLANK(J1938)),"",(J1938/I1938))</f>
        <v>0.17391304347826086</v>
      </c>
      <c r="L1938" s="207" t="str">
        <f>IF(K1938="","",IF(K1938&gt;=H1938,"Yes","No"))</f>
        <v>No</v>
      </c>
      <c r="M1938" s="217" t="str">
        <f>IF(OR(ISBLANK(I1938),ISBLANK(J1938)),"",IF(L1938="No", "TJ status removed",IF(K1938&gt;0.34, K1938 *1.15, K1938+0.05)))</f>
        <v>TJ status removed</v>
      </c>
      <c r="N1938" s="229">
        <v>49.76</v>
      </c>
      <c r="O1938" s="229">
        <v>1338.92</v>
      </c>
      <c r="P1938" s="229">
        <v>63.6</v>
      </c>
      <c r="Q1938" s="229">
        <v>1952.75</v>
      </c>
    </row>
    <row r="1939" spans="2:17" ht="15" customHeight="1" thickBot="1">
      <c r="B1939" s="29" t="s">
        <v>1197</v>
      </c>
      <c r="C1939" s="84" t="s">
        <v>3935</v>
      </c>
      <c r="D1939" s="84" t="s">
        <v>3936</v>
      </c>
      <c r="E1939" s="26">
        <v>63</v>
      </c>
      <c r="F1939" s="26">
        <v>12</v>
      </c>
      <c r="G1939" s="149">
        <v>0.19</v>
      </c>
      <c r="H1939" s="176">
        <v>0.24</v>
      </c>
      <c r="I1939" s="184">
        <v>65</v>
      </c>
      <c r="J1939" s="184">
        <v>22</v>
      </c>
      <c r="K1939" s="195">
        <f>IF(OR(ISBLANK(I1939),ISBLANK(J1939)),"",(J1939/I1939))</f>
        <v>0.33846153846153848</v>
      </c>
      <c r="L1939" s="207" t="str">
        <f>IF(K1939="","",IF(K1939&gt;=H1939,"Yes","No"))</f>
        <v>Yes</v>
      </c>
      <c r="M1939" s="217">
        <f>IF(OR(ISBLANK(I1939),ISBLANK(J1939)),"",IF(L1939="No", "TJ status removed",IF(K1939&gt;0.34, K1939 *1.15, K1939+0.05)))</f>
        <v>0.38846153846153847</v>
      </c>
      <c r="N1939" s="229">
        <v>0</v>
      </c>
      <c r="O1939" s="229">
        <v>531.98</v>
      </c>
      <c r="P1939" s="229">
        <v>0</v>
      </c>
      <c r="Q1939" s="229">
        <v>1460.86</v>
      </c>
    </row>
    <row r="1940" spans="2:17" ht="15" customHeight="1" thickBot="1">
      <c r="B1940" s="29" t="s">
        <v>1197</v>
      </c>
      <c r="C1940" s="84" t="s">
        <v>3937</v>
      </c>
      <c r="D1940" s="84" t="s">
        <v>3938</v>
      </c>
      <c r="E1940" s="26">
        <v>69</v>
      </c>
      <c r="F1940" s="26">
        <v>0</v>
      </c>
      <c r="G1940" s="149">
        <v>0</v>
      </c>
      <c r="H1940" s="176">
        <v>0.1</v>
      </c>
      <c r="I1940" s="184">
        <v>47</v>
      </c>
      <c r="J1940" s="184">
        <v>1</v>
      </c>
      <c r="K1940" s="195">
        <f>IF(OR(ISBLANK(I1940),ISBLANK(J1940)),"",(J1940/I1940))</f>
        <v>2.1276595744680851E-2</v>
      </c>
      <c r="L1940" s="207" t="str">
        <f>IF(K1940="","",IF(K1940&gt;=H1940,"Yes","No"))</f>
        <v>No</v>
      </c>
      <c r="M1940" s="217" t="str">
        <f>IF(OR(ISBLANK(I1940),ISBLANK(J1940)),"",IF(L1940="No", "TJ status removed",IF(K1940&gt;0.34, K1940 *1.15, K1940+0.05)))</f>
        <v>TJ status removed</v>
      </c>
      <c r="N1940" s="229">
        <v>5.22</v>
      </c>
      <c r="O1940" s="229">
        <v>259.04000000000002</v>
      </c>
      <c r="P1940" s="229">
        <v>34</v>
      </c>
      <c r="Q1940" s="229">
        <v>1464</v>
      </c>
    </row>
    <row r="1941" spans="2:17" ht="15" customHeight="1" thickBot="1">
      <c r="B1941" s="29" t="s">
        <v>1197</v>
      </c>
      <c r="C1941" s="84" t="s">
        <v>3939</v>
      </c>
      <c r="D1941" s="84" t="s">
        <v>3940</v>
      </c>
      <c r="E1941" s="26">
        <v>753</v>
      </c>
      <c r="F1941" s="26">
        <v>21</v>
      </c>
      <c r="G1941" s="149">
        <v>0.03</v>
      </c>
      <c r="H1941" s="176">
        <v>0.13</v>
      </c>
      <c r="I1941" s="184">
        <v>918</v>
      </c>
      <c r="J1941" s="184">
        <v>65</v>
      </c>
      <c r="K1941" s="195">
        <f>IF(OR(ISBLANK(I1941),ISBLANK(J1941)),"",(J1941/I1941))</f>
        <v>7.0806100217864917E-2</v>
      </c>
      <c r="L1941" s="207" t="str">
        <f>IF(K1941="","",IF(K1941&gt;=H1941,"Yes","No"))</f>
        <v>No</v>
      </c>
      <c r="M1941" s="217" t="str">
        <f>IF(OR(ISBLANK(I1941),ISBLANK(J1941)),"",IF(L1941="No", "TJ status removed",IF(K1941&gt;0.34, K1941 *1.15, K1941+0.05)))</f>
        <v>TJ status removed</v>
      </c>
      <c r="N1941" s="229">
        <v>32.75</v>
      </c>
      <c r="O1941" s="229">
        <v>169.5</v>
      </c>
      <c r="P1941" s="229">
        <v>31.34</v>
      </c>
      <c r="Q1941" s="229">
        <v>684.32</v>
      </c>
    </row>
    <row r="1942" spans="2:17" ht="15" customHeight="1" thickBot="1">
      <c r="B1942" s="29" t="s">
        <v>1197</v>
      </c>
      <c r="C1942" s="84" t="s">
        <v>3941</v>
      </c>
      <c r="D1942" s="84" t="s">
        <v>3942</v>
      </c>
      <c r="E1942" s="26">
        <v>75</v>
      </c>
      <c r="F1942" s="26">
        <v>7</v>
      </c>
      <c r="G1942" s="149">
        <v>0.09</v>
      </c>
      <c r="H1942" s="176">
        <v>0.33</v>
      </c>
      <c r="I1942" s="184">
        <v>62</v>
      </c>
      <c r="J1942" s="184">
        <v>4</v>
      </c>
      <c r="K1942" s="195">
        <f>IF(OR(ISBLANK(I1942),ISBLANK(J1942)),"",(J1942/I1942))</f>
        <v>6.4516129032258063E-2</v>
      </c>
      <c r="L1942" s="207" t="str">
        <f>IF(K1942="","",IF(K1942&gt;=H1942,"Yes","No"))</f>
        <v>No</v>
      </c>
      <c r="M1942" s="217" t="str">
        <f>IF(OR(ISBLANK(I1942),ISBLANK(J1942)),"",IF(L1942="No", "TJ status removed",IF(K1942&gt;0.34, K1942 *1.15, K1942+0.05)))</f>
        <v>TJ status removed</v>
      </c>
      <c r="N1942" s="229">
        <v>3.41</v>
      </c>
      <c r="O1942" s="229">
        <v>171.21</v>
      </c>
      <c r="P1942" s="229">
        <v>7.5</v>
      </c>
      <c r="Q1942" s="229">
        <v>1428.75</v>
      </c>
    </row>
    <row r="1943" spans="2:17" ht="15" customHeight="1" thickBot="1">
      <c r="B1943" s="29" t="s">
        <v>1197</v>
      </c>
      <c r="C1943" s="84" t="s">
        <v>3943</v>
      </c>
      <c r="D1943" s="84" t="s">
        <v>3944</v>
      </c>
      <c r="E1943" s="26">
        <v>97</v>
      </c>
      <c r="F1943" s="26">
        <v>36</v>
      </c>
      <c r="G1943" s="149">
        <v>0.37</v>
      </c>
      <c r="H1943" s="176">
        <v>0.46</v>
      </c>
      <c r="I1943" s="184">
        <v>72</v>
      </c>
      <c r="J1943" s="184">
        <v>19</v>
      </c>
      <c r="K1943" s="195">
        <f>IF(OR(ISBLANK(I1943),ISBLANK(J1943)),"",(J1943/I1943))</f>
        <v>0.2638888888888889</v>
      </c>
      <c r="L1943" s="207" t="str">
        <f>IF(K1943="","",IF(K1943&gt;=H1943,"Yes","No"))</f>
        <v>No</v>
      </c>
      <c r="M1943" s="217" t="str">
        <f>IF(OR(ISBLANK(I1943),ISBLANK(J1943)),"",IF(L1943="No", "TJ status removed",IF(K1943&gt;0.34, K1943 *1.15, K1943+0.05)))</f>
        <v>TJ status removed</v>
      </c>
      <c r="N1943" s="229">
        <v>15.02</v>
      </c>
      <c r="O1943" s="229">
        <v>256.75</v>
      </c>
      <c r="P1943" s="229">
        <v>26.53</v>
      </c>
      <c r="Q1943" s="229">
        <v>1076.95</v>
      </c>
    </row>
    <row r="1944" spans="2:17" ht="15" customHeight="1" thickBot="1">
      <c r="B1944" s="29" t="s">
        <v>1197</v>
      </c>
      <c r="C1944" s="84" t="s">
        <v>3945</v>
      </c>
      <c r="D1944" s="84" t="s">
        <v>3946</v>
      </c>
      <c r="E1944" s="26">
        <v>143</v>
      </c>
      <c r="F1944" s="26">
        <v>22</v>
      </c>
      <c r="G1944" s="149">
        <v>0.15</v>
      </c>
      <c r="H1944" s="176">
        <v>0.22</v>
      </c>
      <c r="I1944" s="184">
        <v>114</v>
      </c>
      <c r="J1944" s="184">
        <v>20</v>
      </c>
      <c r="K1944" s="195">
        <f>IF(OR(ISBLANK(I1944),ISBLANK(J1944)),"",(J1944/I1944))</f>
        <v>0.17543859649122806</v>
      </c>
      <c r="L1944" s="207" t="str">
        <f>IF(K1944="","",IF(K1944&gt;=H1944,"Yes","No"))</f>
        <v>No</v>
      </c>
      <c r="M1944" s="217" t="str">
        <f>IF(OR(ISBLANK(I1944),ISBLANK(J1944)),"",IF(L1944="No", "TJ status removed",IF(K1944&gt;0.34, K1944 *1.15, K1944+0.05)))</f>
        <v>TJ status removed</v>
      </c>
      <c r="N1944" s="229">
        <v>10.82</v>
      </c>
      <c r="O1944" s="229">
        <v>220.83</v>
      </c>
      <c r="P1944" s="229">
        <v>1.9</v>
      </c>
      <c r="Q1944" s="229">
        <v>944.25</v>
      </c>
    </row>
    <row r="1945" spans="2:17" ht="15" customHeight="1" thickBot="1">
      <c r="B1945" s="29" t="s">
        <v>1197</v>
      </c>
      <c r="C1945" s="84" t="s">
        <v>3947</v>
      </c>
      <c r="D1945" s="84" t="s">
        <v>3948</v>
      </c>
      <c r="E1945" s="26">
        <v>76</v>
      </c>
      <c r="F1945" s="26">
        <v>12</v>
      </c>
      <c r="G1945" s="149">
        <v>0.16</v>
      </c>
      <c r="H1945" s="176">
        <v>0.21</v>
      </c>
      <c r="I1945" s="184">
        <v>88</v>
      </c>
      <c r="J1945" s="184">
        <v>18</v>
      </c>
      <c r="K1945" s="195">
        <f>IF(OR(ISBLANK(I1945),ISBLANK(J1945)),"",(J1945/I1945))</f>
        <v>0.20454545454545456</v>
      </c>
      <c r="L1945" s="207" t="str">
        <f>IF(K1945="","",IF(K1945&gt;=H1945,"Yes","No"))</f>
        <v>No</v>
      </c>
      <c r="M1945" s="217" t="str">
        <f>IF(OR(ISBLANK(I1945),ISBLANK(J1945)),"",IF(L1945="No", "TJ status removed",IF(K1945&gt;0.34, K1945 *1.15, K1945+0.05)))</f>
        <v>TJ status removed</v>
      </c>
      <c r="N1945" s="229">
        <v>10.54</v>
      </c>
      <c r="O1945" s="229">
        <v>254.83</v>
      </c>
      <c r="P1945" s="229">
        <v>9.94</v>
      </c>
      <c r="Q1945" s="229">
        <v>1214.33</v>
      </c>
    </row>
    <row r="1946" spans="2:17" ht="15" customHeight="1" thickBot="1">
      <c r="B1946" s="29" t="s">
        <v>1197</v>
      </c>
      <c r="C1946" s="84" t="s">
        <v>3949</v>
      </c>
      <c r="D1946" s="84" t="s">
        <v>3950</v>
      </c>
      <c r="E1946" s="26">
        <v>67</v>
      </c>
      <c r="F1946" s="26">
        <v>6</v>
      </c>
      <c r="G1946" s="149">
        <v>0.09</v>
      </c>
      <c r="H1946" s="176">
        <v>0.2</v>
      </c>
      <c r="I1946" s="184">
        <v>80</v>
      </c>
      <c r="J1946" s="184">
        <v>7</v>
      </c>
      <c r="K1946" s="195">
        <f>IF(OR(ISBLANK(I1946),ISBLANK(J1946)),"",(J1946/I1946))</f>
        <v>8.7499999999999994E-2</v>
      </c>
      <c r="L1946" s="207" t="str">
        <f>IF(K1946="","",IF(K1946&gt;=H1946,"Yes","No"))</f>
        <v>No</v>
      </c>
      <c r="M1946" s="217" t="str">
        <f>IF(OR(ISBLANK(I1946),ISBLANK(J1946)),"",IF(L1946="No", "TJ status removed",IF(K1946&gt;0.34, K1946 *1.15, K1946+0.05)))</f>
        <v>TJ status removed</v>
      </c>
      <c r="N1946" s="229">
        <v>4.55</v>
      </c>
      <c r="O1946" s="229">
        <v>284.75</v>
      </c>
      <c r="P1946" s="229">
        <v>4.8600000000000003</v>
      </c>
      <c r="Q1946" s="229">
        <v>1194.29</v>
      </c>
    </row>
    <row r="1947" spans="2:17" ht="15" customHeight="1" thickBot="1">
      <c r="B1947" s="29" t="s">
        <v>1197</v>
      </c>
      <c r="C1947" s="84" t="s">
        <v>3951</v>
      </c>
      <c r="D1947" s="84" t="s">
        <v>3952</v>
      </c>
      <c r="E1947" s="26">
        <v>38</v>
      </c>
      <c r="F1947" s="26">
        <v>10</v>
      </c>
      <c r="G1947" s="149">
        <v>0.26</v>
      </c>
      <c r="H1947" s="176">
        <v>0.31</v>
      </c>
      <c r="I1947" s="184">
        <v>32</v>
      </c>
      <c r="J1947" s="184">
        <v>2</v>
      </c>
      <c r="K1947" s="195">
        <f>IF(OR(ISBLANK(I1947),ISBLANK(J1947)),"",(J1947/I1947))</f>
        <v>6.25E-2</v>
      </c>
      <c r="L1947" s="207" t="str">
        <f>IF(K1947="","",IF(K1947&gt;=H1947,"Yes","No"))</f>
        <v>No</v>
      </c>
      <c r="M1947" s="217" t="str">
        <f>IF(OR(ISBLANK(I1947),ISBLANK(J1947)),"",IF(L1947="No", "TJ status removed",IF(K1947&gt;0.34, K1947 *1.15, K1947+0.05)))</f>
        <v>TJ status removed</v>
      </c>
      <c r="N1947" s="229">
        <v>6.37</v>
      </c>
      <c r="O1947" s="229">
        <v>38.83</v>
      </c>
      <c r="P1947" s="229">
        <v>0</v>
      </c>
      <c r="Q1947" s="229">
        <v>100</v>
      </c>
    </row>
    <row r="1948" spans="2:17" ht="15" customHeight="1" thickBot="1">
      <c r="B1948" s="29" t="s">
        <v>1197</v>
      </c>
      <c r="C1948" s="84" t="s">
        <v>3953</v>
      </c>
      <c r="D1948" s="84" t="s">
        <v>3954</v>
      </c>
      <c r="E1948" s="26">
        <v>37</v>
      </c>
      <c r="F1948" s="26">
        <v>12</v>
      </c>
      <c r="G1948" s="149">
        <v>0.32</v>
      </c>
      <c r="H1948" s="176">
        <v>0.4</v>
      </c>
      <c r="I1948" s="184">
        <v>35</v>
      </c>
      <c r="J1948" s="184">
        <v>9</v>
      </c>
      <c r="K1948" s="195">
        <f>IF(OR(ISBLANK(I1948),ISBLANK(J1948)),"",(J1948/I1948))</f>
        <v>0.25714285714285712</v>
      </c>
      <c r="L1948" s="207" t="str">
        <f>IF(K1948="","",IF(K1948&gt;=H1948,"Yes","No"))</f>
        <v>No</v>
      </c>
      <c r="M1948" s="217" t="str">
        <f>IF(OR(ISBLANK(I1948),ISBLANK(J1948)),"",IF(L1948="No", "TJ status removed",IF(K1948&gt;0.34, K1948 *1.15, K1948+0.05)))</f>
        <v>TJ status removed</v>
      </c>
      <c r="N1948" s="229">
        <v>0</v>
      </c>
      <c r="O1948" s="229">
        <v>225.77</v>
      </c>
      <c r="P1948" s="229">
        <v>0</v>
      </c>
      <c r="Q1948" s="229">
        <v>1571.56</v>
      </c>
    </row>
    <row r="1949" spans="2:17" ht="15" customHeight="1" thickBot="1">
      <c r="B1949" s="29" t="s">
        <v>1197</v>
      </c>
      <c r="C1949" s="84" t="s">
        <v>3955</v>
      </c>
      <c r="D1949" s="84" t="s">
        <v>3956</v>
      </c>
      <c r="E1949" s="26">
        <v>60</v>
      </c>
      <c r="F1949" s="26">
        <v>13</v>
      </c>
      <c r="G1949" s="149">
        <v>0.22</v>
      </c>
      <c r="H1949" s="176">
        <v>0.32</v>
      </c>
      <c r="I1949" s="184">
        <v>60</v>
      </c>
      <c r="J1949" s="184">
        <v>15</v>
      </c>
      <c r="K1949" s="195">
        <f>IF(OR(ISBLANK(I1949),ISBLANK(J1949)),"",(J1949/I1949))</f>
        <v>0.25</v>
      </c>
      <c r="L1949" s="207" t="str">
        <f>IF(K1949="","",IF(K1949&gt;=H1949,"Yes","No"))</f>
        <v>No</v>
      </c>
      <c r="M1949" s="217" t="str">
        <f>IF(OR(ISBLANK(I1949),ISBLANK(J1949)),"",IF(L1949="No", "TJ status removed",IF(K1949&gt;0.34, K1949 *1.15, K1949+0.05)))</f>
        <v>TJ status removed</v>
      </c>
      <c r="N1949" s="229">
        <v>12.09</v>
      </c>
      <c r="O1949" s="229">
        <v>258.11</v>
      </c>
      <c r="P1949" s="229">
        <v>7.8</v>
      </c>
      <c r="Q1949" s="229">
        <v>1860.2</v>
      </c>
    </row>
    <row r="1950" spans="2:17" ht="15" customHeight="1" thickBot="1">
      <c r="B1950" s="29" t="s">
        <v>1197</v>
      </c>
      <c r="C1950" s="84" t="s">
        <v>3957</v>
      </c>
      <c r="D1950" s="84" t="s">
        <v>3958</v>
      </c>
      <c r="E1950" s="26">
        <v>10</v>
      </c>
      <c r="F1950" s="26">
        <v>2</v>
      </c>
      <c r="G1950" s="149">
        <v>0.2</v>
      </c>
      <c r="H1950" s="176">
        <v>0.53</v>
      </c>
      <c r="I1950" s="184">
        <v>14</v>
      </c>
      <c r="J1950" s="184">
        <v>4</v>
      </c>
      <c r="K1950" s="195">
        <f>IF(OR(ISBLANK(I1950),ISBLANK(J1950)),"",(J1950/I1950))</f>
        <v>0.2857142857142857</v>
      </c>
      <c r="L1950" s="207" t="str">
        <f>IF(K1950="","",IF(K1950&gt;=H1950,"Yes","No"))</f>
        <v>No</v>
      </c>
      <c r="M1950" s="217" t="str">
        <f>IF(OR(ISBLANK(I1950),ISBLANK(J1950)),"",IF(L1950="No", "TJ status removed",IF(K1950&gt;0.34, K1950 *1.15, K1950+0.05)))</f>
        <v>TJ status removed</v>
      </c>
      <c r="N1950" s="229">
        <v>20</v>
      </c>
      <c r="O1950" s="229">
        <v>526</v>
      </c>
      <c r="P1950" s="229">
        <v>11.5</v>
      </c>
      <c r="Q1950" s="229">
        <v>1149.75</v>
      </c>
    </row>
    <row r="1951" spans="2:17" ht="15" customHeight="1" thickBot="1">
      <c r="B1951" s="29" t="s">
        <v>1197</v>
      </c>
      <c r="C1951" s="84" t="s">
        <v>3959</v>
      </c>
      <c r="D1951" s="84" t="s">
        <v>3960</v>
      </c>
      <c r="E1951" s="26">
        <v>19</v>
      </c>
      <c r="F1951" s="26">
        <v>1</v>
      </c>
      <c r="G1951" s="149">
        <v>0.05</v>
      </c>
      <c r="H1951" s="176">
        <v>0.1</v>
      </c>
      <c r="I1951" s="184">
        <v>26</v>
      </c>
      <c r="J1951" s="184">
        <v>2</v>
      </c>
      <c r="K1951" s="195">
        <f>IF(OR(ISBLANK(I1951),ISBLANK(J1951)),"",(J1951/I1951))</f>
        <v>7.6923076923076927E-2</v>
      </c>
      <c r="L1951" s="207" t="str">
        <f>IF(K1951="","",IF(K1951&gt;=H1951,"Yes","No"))</f>
        <v>No</v>
      </c>
      <c r="M1951" s="217" t="str">
        <f>IF(OR(ISBLANK(I1951),ISBLANK(J1951)),"",IF(L1951="No", "TJ status removed",IF(K1951&gt;0.34, K1951 *1.15, K1951+0.05)))</f>
        <v>TJ status removed</v>
      </c>
      <c r="N1951" s="229">
        <v>4.21</v>
      </c>
      <c r="O1951" s="229">
        <v>316.95999999999998</v>
      </c>
      <c r="P1951" s="229">
        <v>0</v>
      </c>
      <c r="Q1951" s="229">
        <v>1012.5</v>
      </c>
    </row>
    <row r="1952" spans="2:17" ht="15" customHeight="1" thickBot="1">
      <c r="B1952" s="29" t="s">
        <v>1197</v>
      </c>
      <c r="C1952" s="84" t="s">
        <v>3961</v>
      </c>
      <c r="D1952" s="84" t="s">
        <v>3962</v>
      </c>
      <c r="E1952" s="26">
        <v>41</v>
      </c>
      <c r="F1952" s="26">
        <v>8</v>
      </c>
      <c r="G1952" s="149">
        <v>0.2</v>
      </c>
      <c r="H1952" s="176">
        <v>0.25</v>
      </c>
      <c r="I1952" s="184">
        <v>38</v>
      </c>
      <c r="J1952" s="184">
        <v>2</v>
      </c>
      <c r="K1952" s="195">
        <f>IF(OR(ISBLANK(I1952),ISBLANK(J1952)),"",(J1952/I1952))</f>
        <v>5.2631578947368418E-2</v>
      </c>
      <c r="L1952" s="207" t="str">
        <f>IF(K1952="","",IF(K1952&gt;=H1952,"Yes","No"))</f>
        <v>No</v>
      </c>
      <c r="M1952" s="217" t="str">
        <f>IF(OR(ISBLANK(I1952),ISBLANK(J1952)),"",IF(L1952="No", "TJ status removed",IF(K1952&gt;0.34, K1952 *1.15, K1952+0.05)))</f>
        <v>TJ status removed</v>
      </c>
      <c r="N1952" s="229">
        <v>9.7200000000000006</v>
      </c>
      <c r="O1952" s="229">
        <v>205.92</v>
      </c>
      <c r="P1952" s="229">
        <v>0</v>
      </c>
      <c r="Q1952" s="229">
        <v>1141.5</v>
      </c>
    </row>
    <row r="1953" spans="2:18" ht="15" customHeight="1" thickBot="1">
      <c r="B1953" s="29" t="s">
        <v>1197</v>
      </c>
      <c r="C1953" s="84" t="s">
        <v>3963</v>
      </c>
      <c r="D1953" s="84" t="s">
        <v>3964</v>
      </c>
      <c r="E1953" s="26">
        <v>51</v>
      </c>
      <c r="F1953" s="26">
        <v>23</v>
      </c>
      <c r="G1953" s="149">
        <v>0.45</v>
      </c>
      <c r="H1953" s="176">
        <v>0.52</v>
      </c>
      <c r="I1953" s="184">
        <v>45</v>
      </c>
      <c r="J1953" s="184">
        <v>27</v>
      </c>
      <c r="K1953" s="195">
        <f>IF(OR(ISBLANK(I1953),ISBLANK(J1953)),"",(J1953/I1953))</f>
        <v>0.6</v>
      </c>
      <c r="L1953" s="207" t="str">
        <f>IF(K1953="","",IF(K1953&gt;=H1953,"Yes","No"))</f>
        <v>Yes</v>
      </c>
      <c r="M1953" s="217">
        <f>IF(OR(ISBLANK(I1953),ISBLANK(J1953)),"",IF(L1953="No", "TJ status removed",IF(K1953&gt;0.34, K1953 *1.15, K1953+0.05)))</f>
        <v>0.69</v>
      </c>
      <c r="N1953" s="229">
        <v>5.56</v>
      </c>
      <c r="O1953" s="229">
        <v>192.11</v>
      </c>
      <c r="P1953" s="229">
        <v>32.479999999999997</v>
      </c>
      <c r="Q1953" s="229">
        <v>1116.5899999999999</v>
      </c>
    </row>
    <row r="1954" spans="2:18" ht="15" customHeight="1" thickBot="1">
      <c r="B1954" s="29" t="s">
        <v>1197</v>
      </c>
      <c r="C1954" s="84" t="s">
        <v>3965</v>
      </c>
      <c r="D1954" s="84" t="s">
        <v>3966</v>
      </c>
      <c r="E1954" s="141">
        <v>54</v>
      </c>
      <c r="F1954" s="148">
        <v>30</v>
      </c>
      <c r="G1954" s="169">
        <v>0.56000000000000005</v>
      </c>
      <c r="H1954" s="182">
        <v>0.64</v>
      </c>
      <c r="I1954" s="184">
        <v>45</v>
      </c>
      <c r="J1954" s="184">
        <v>21</v>
      </c>
      <c r="K1954" s="195">
        <f>IF(OR(ISBLANK(I1954),ISBLANK(J1954)),"",(J1954/I1954))</f>
        <v>0.46666666666666667</v>
      </c>
      <c r="L1954" s="207" t="str">
        <f>IF(K1954="","",IF(K1954&gt;=H1954,"Yes","No"))</f>
        <v>No</v>
      </c>
      <c r="M1954" s="217" t="str">
        <f>IF(OR(ISBLANK(I1954),ISBLANK(J1954)),"",IF(L1954="No", "TJ status removed",IF(K1954&gt;0.34, K1954 *1.15, K1954+0.05)))</f>
        <v>TJ status removed</v>
      </c>
      <c r="N1954" s="229">
        <v>9.25</v>
      </c>
      <c r="O1954" s="229">
        <v>171.83</v>
      </c>
      <c r="P1954" s="229">
        <v>18.57</v>
      </c>
      <c r="Q1954" s="229">
        <v>1456.81</v>
      </c>
    </row>
    <row r="1955" spans="2:18" ht="15" customHeight="1" thickBot="1">
      <c r="B1955" s="29" t="s">
        <v>1197</v>
      </c>
      <c r="C1955" s="84" t="s">
        <v>3967</v>
      </c>
      <c r="D1955" s="84" t="s">
        <v>3968</v>
      </c>
      <c r="E1955" s="139">
        <v>284</v>
      </c>
      <c r="F1955" s="147">
        <v>38</v>
      </c>
      <c r="G1955" s="149">
        <v>0.13</v>
      </c>
      <c r="H1955" s="176">
        <v>0.19</v>
      </c>
      <c r="I1955" s="184">
        <v>300</v>
      </c>
      <c r="J1955" s="184">
        <v>62</v>
      </c>
      <c r="K1955" s="195">
        <f>IF(OR(ISBLANK(I1955),ISBLANK(J1955)),"",(J1955/I1955))</f>
        <v>0.20666666666666667</v>
      </c>
      <c r="L1955" s="207" t="str">
        <f>IF(K1955="","",IF(K1955&gt;=H1955,"Yes","No"))</f>
        <v>Yes</v>
      </c>
      <c r="M1955" s="217">
        <f>IF(OR(ISBLANK(I1955),ISBLANK(J1955)),"",IF(L1955="No", "TJ status removed",IF(K1955&gt;0.34, K1955 *1.15, K1955+0.05)))</f>
        <v>0.25666666666666665</v>
      </c>
      <c r="N1955" s="229">
        <v>14.78</v>
      </c>
      <c r="O1955" s="229">
        <v>285.39999999999998</v>
      </c>
      <c r="P1955" s="229">
        <v>17.37</v>
      </c>
      <c r="Q1955" s="229">
        <v>1082.3900000000001</v>
      </c>
    </row>
    <row r="1956" spans="2:18" ht="15" customHeight="1">
      <c r="B1956" s="29" t="s">
        <v>1197</v>
      </c>
      <c r="C1956" s="105" t="s">
        <v>3969</v>
      </c>
      <c r="D1956" s="102" t="s">
        <v>3970</v>
      </c>
      <c r="E1956" s="140">
        <v>85</v>
      </c>
      <c r="F1956" s="140">
        <v>26</v>
      </c>
      <c r="G1956" s="168">
        <v>0.31</v>
      </c>
      <c r="H1956" s="181">
        <v>0.36</v>
      </c>
      <c r="I1956" s="184">
        <v>72</v>
      </c>
      <c r="J1956" s="184">
        <v>22</v>
      </c>
      <c r="K1956" s="195">
        <f>IF(OR(ISBLANK(I1956),ISBLANK(J1956)),"",(J1956/I1956))</f>
        <v>0.30555555555555558</v>
      </c>
      <c r="L1956" s="207" t="str">
        <f>IF(K1956="","",IF(K1956&gt;=H1956,"Yes","No"))</f>
        <v>No</v>
      </c>
      <c r="M1956" s="217" t="str">
        <f>IF(OR(ISBLANK(I1956),ISBLANK(J1956)),"",IF(L1956="No", "TJ status removed",IF(K1956&gt;0.34, K1956 *1.15, K1956+0.05)))</f>
        <v>TJ status removed</v>
      </c>
      <c r="N1956" s="229">
        <v>0</v>
      </c>
      <c r="O1956" s="229">
        <v>106.96</v>
      </c>
      <c r="P1956" s="229">
        <v>0</v>
      </c>
      <c r="Q1956" s="229">
        <v>827.32</v>
      </c>
    </row>
    <row r="1957" spans="2:18" ht="15" customHeight="1">
      <c r="B1957" s="82" t="s">
        <v>1197</v>
      </c>
      <c r="C1957" s="86" t="s">
        <v>3971</v>
      </c>
      <c r="D1957" s="86" t="s">
        <v>3972</v>
      </c>
      <c r="E1957" s="82">
        <v>44</v>
      </c>
      <c r="F1957" s="82">
        <v>5</v>
      </c>
      <c r="G1957" s="151">
        <v>0.11</v>
      </c>
      <c r="H1957" s="151">
        <v>0.19</v>
      </c>
      <c r="I1957" s="185">
        <v>54</v>
      </c>
      <c r="J1957" s="185">
        <v>11</v>
      </c>
      <c r="K1957" s="196">
        <f>IF(OR(ISBLANK(I1957),ISBLANK(J1957)),"",(J1957/I1957))</f>
        <v>0.20370370370370369</v>
      </c>
      <c r="L1957" s="209" t="str">
        <f>IF(K1957="","",IF(K1957&gt;=H1957,"Yes","No"))</f>
        <v>Yes</v>
      </c>
      <c r="M1957" s="219">
        <f>IF(OR(ISBLANK(I1957),ISBLANK(J1957)),"",IF(L1957="No", "TJ status removed",IF(K1957&gt;0.34, K1957 *1.15, K1957+0.05)))</f>
        <v>0.25370370370370371</v>
      </c>
      <c r="N1957" s="230">
        <v>11.26</v>
      </c>
      <c r="O1957" s="230">
        <v>657.4</v>
      </c>
      <c r="P1957" s="230">
        <v>28</v>
      </c>
      <c r="Q1957" s="230">
        <v>1664.82</v>
      </c>
      <c r="R1957"/>
    </row>
    <row r="1958" spans="2:18" ht="15" customHeight="1">
      <c r="B1958" s="82" t="s">
        <v>1197</v>
      </c>
      <c r="C1958" s="86" t="s">
        <v>3973</v>
      </c>
      <c r="D1958" s="86" t="s">
        <v>3974</v>
      </c>
      <c r="E1958" s="82">
        <v>80</v>
      </c>
      <c r="F1958" s="82">
        <v>9</v>
      </c>
      <c r="G1958" s="151">
        <v>0.11</v>
      </c>
      <c r="H1958" s="151">
        <v>0.19</v>
      </c>
      <c r="I1958" s="185">
        <v>79</v>
      </c>
      <c r="J1958" s="185">
        <v>4</v>
      </c>
      <c r="K1958" s="196">
        <f>IF(OR(ISBLANK(I1958),ISBLANK(J1958)),"",(J1958/I1958))</f>
        <v>5.0632911392405063E-2</v>
      </c>
      <c r="L1958" s="209" t="str">
        <f>IF(K1958="","",IF(K1958&gt;=H1958,"Yes","No"))</f>
        <v>No</v>
      </c>
      <c r="M1958" s="219" t="str">
        <f>IF(OR(ISBLANK(I1958),ISBLANK(J1958)),"",IF(L1958="No", "TJ status removed",IF(K1958&gt;0.34, K1958 *1.15, K1958+0.05)))</f>
        <v>TJ status removed</v>
      </c>
      <c r="N1958" s="230">
        <v>11.93</v>
      </c>
      <c r="O1958" s="230">
        <v>244.87</v>
      </c>
      <c r="P1958" s="230">
        <v>46</v>
      </c>
      <c r="Q1958" s="230">
        <v>2066.25</v>
      </c>
      <c r="R1958"/>
    </row>
    <row r="1959" spans="2:18" ht="15" customHeight="1">
      <c r="B1959" s="82" t="s">
        <v>1197</v>
      </c>
      <c r="C1959" s="86" t="s">
        <v>3975</v>
      </c>
      <c r="D1959" s="86" t="s">
        <v>3976</v>
      </c>
      <c r="E1959" s="82">
        <v>246</v>
      </c>
      <c r="F1959" s="82">
        <v>34</v>
      </c>
      <c r="G1959" s="151">
        <v>0.14000000000000001</v>
      </c>
      <c r="H1959" s="151">
        <v>0.2</v>
      </c>
      <c r="I1959" s="185">
        <v>234</v>
      </c>
      <c r="J1959" s="185">
        <v>25</v>
      </c>
      <c r="K1959" s="196">
        <f>IF(OR(ISBLANK(I1959),ISBLANK(J1959)),"",(J1959/I1959))</f>
        <v>0.10683760683760683</v>
      </c>
      <c r="L1959" s="209" t="str">
        <f>IF(K1959="","",IF(K1959&gt;=H1959,"Yes","No"))</f>
        <v>No</v>
      </c>
      <c r="M1959" s="219" t="str">
        <f>IF(OR(ISBLANK(I1959),ISBLANK(J1959)),"",IF(L1959="No", "TJ status removed",IF(K1959&gt;0.34, K1959 *1.15, K1959+0.05)))</f>
        <v>TJ status removed</v>
      </c>
      <c r="N1959" s="230">
        <v>10.33</v>
      </c>
      <c r="O1959" s="230">
        <v>407.48</v>
      </c>
      <c r="P1959" s="230">
        <v>19.760000000000002</v>
      </c>
      <c r="Q1959" s="230">
        <v>1423.8</v>
      </c>
      <c r="R1959"/>
    </row>
    <row r="1960" spans="2:18" ht="15" customHeight="1">
      <c r="B1960" s="82" t="s">
        <v>1197</v>
      </c>
      <c r="C1960" s="86" t="s">
        <v>3977</v>
      </c>
      <c r="D1960" s="86" t="s">
        <v>3978</v>
      </c>
      <c r="E1960" s="82">
        <v>398</v>
      </c>
      <c r="F1960" s="82">
        <v>63</v>
      </c>
      <c r="G1960" s="151">
        <v>0.16</v>
      </c>
      <c r="H1960" s="151">
        <v>0.24</v>
      </c>
      <c r="I1960" s="185">
        <v>368</v>
      </c>
      <c r="J1960" s="185">
        <v>62</v>
      </c>
      <c r="K1960" s="196">
        <f>IF(OR(ISBLANK(I1960),ISBLANK(J1960)),"",(J1960/I1960))</f>
        <v>0.16847826086956522</v>
      </c>
      <c r="L1960" s="209" t="str">
        <f>IF(K1960="","",IF(K1960&gt;=H1960,"Yes","No"))</f>
        <v>No</v>
      </c>
      <c r="M1960" s="219" t="str">
        <f>IF(OR(ISBLANK(I1960),ISBLANK(J1960)),"",IF(L1960="No", "TJ status removed",IF(K1960&gt;0.34, K1960 *1.15, K1960+0.05)))</f>
        <v>TJ status removed</v>
      </c>
      <c r="N1960" s="230">
        <v>10.76</v>
      </c>
      <c r="O1960" s="230">
        <v>761.43</v>
      </c>
      <c r="P1960" s="230">
        <v>12.73</v>
      </c>
      <c r="Q1960" s="230">
        <v>1535.77</v>
      </c>
      <c r="R1960"/>
    </row>
    <row r="1961" spans="2:18" ht="15" customHeight="1">
      <c r="B1961" s="82" t="s">
        <v>1197</v>
      </c>
      <c r="C1961" s="86" t="s">
        <v>3979</v>
      </c>
      <c r="D1961" s="86" t="s">
        <v>3980</v>
      </c>
      <c r="E1961" s="82">
        <v>148</v>
      </c>
      <c r="F1961" s="82">
        <v>21</v>
      </c>
      <c r="G1961" s="151">
        <v>0.14000000000000001</v>
      </c>
      <c r="H1961" s="151">
        <v>0.28000000000000003</v>
      </c>
      <c r="I1961" s="185">
        <v>173</v>
      </c>
      <c r="J1961" s="185">
        <v>44</v>
      </c>
      <c r="K1961" s="196">
        <f>IF(OR(ISBLANK(I1961),ISBLANK(J1961)),"",(J1961/I1961))</f>
        <v>0.25433526011560692</v>
      </c>
      <c r="L1961" s="209" t="str">
        <f>IF(K1961="","",IF(K1961&gt;=H1961,"Yes","No"))</f>
        <v>No</v>
      </c>
      <c r="M1961" s="219" t="str">
        <f>IF(OR(ISBLANK(I1961),ISBLANK(J1961)),"",IF(L1961="No", "TJ status removed",IF(K1961&gt;0.34, K1961 *1.15, K1961+0.05)))</f>
        <v>TJ status removed</v>
      </c>
      <c r="N1961" s="230">
        <v>11.15</v>
      </c>
      <c r="O1961" s="230">
        <v>423.54</v>
      </c>
      <c r="P1961" s="230">
        <v>20</v>
      </c>
      <c r="Q1961" s="230">
        <v>1443.41</v>
      </c>
      <c r="R1961"/>
    </row>
    <row r="1962" spans="2:18" ht="15" customHeight="1">
      <c r="B1962" s="82" t="s">
        <v>1197</v>
      </c>
      <c r="C1962" s="86" t="s">
        <v>3981</v>
      </c>
      <c r="D1962" s="86" t="s">
        <v>3982</v>
      </c>
      <c r="E1962" s="82">
        <v>362</v>
      </c>
      <c r="F1962" s="82">
        <v>75</v>
      </c>
      <c r="G1962" s="151">
        <v>0.21</v>
      </c>
      <c r="H1962" s="151">
        <v>0.26</v>
      </c>
      <c r="I1962" s="185">
        <v>318</v>
      </c>
      <c r="J1962" s="185">
        <v>81</v>
      </c>
      <c r="K1962" s="196">
        <f>IF(OR(ISBLANK(I1962),ISBLANK(J1962)),"",(J1962/I1962))</f>
        <v>0.25471698113207547</v>
      </c>
      <c r="L1962" s="209" t="str">
        <f>IF(K1962="","",IF(K1962&gt;=H1962,"Yes","No"))</f>
        <v>No</v>
      </c>
      <c r="M1962" s="219" t="str">
        <f>IF(OR(ISBLANK(I1962),ISBLANK(J1962)),"",IF(L1962="No", "TJ status removed",IF(K1962&gt;0.34, K1962 *1.15, K1962+0.05)))</f>
        <v>TJ status removed</v>
      </c>
      <c r="N1962" s="230">
        <v>11.04</v>
      </c>
      <c r="O1962" s="230">
        <v>407.29</v>
      </c>
      <c r="P1962" s="230">
        <v>19.78</v>
      </c>
      <c r="Q1962" s="230">
        <v>1264.3499999999999</v>
      </c>
      <c r="R1962"/>
    </row>
    <row r="1963" spans="2:18" ht="15" customHeight="1">
      <c r="B1963" s="82" t="s">
        <v>1197</v>
      </c>
      <c r="C1963" s="86" t="s">
        <v>3983</v>
      </c>
      <c r="D1963" s="86" t="s">
        <v>3984</v>
      </c>
      <c r="E1963" s="82">
        <v>226</v>
      </c>
      <c r="F1963" s="82">
        <v>32</v>
      </c>
      <c r="G1963" s="151">
        <v>0.14000000000000001</v>
      </c>
      <c r="H1963" s="151">
        <v>0.19</v>
      </c>
      <c r="I1963" s="185">
        <v>236</v>
      </c>
      <c r="J1963" s="185">
        <v>23</v>
      </c>
      <c r="K1963" s="196">
        <f>IF(OR(ISBLANK(I1963),ISBLANK(J1963)),"",(J1963/I1963))</f>
        <v>9.7457627118644072E-2</v>
      </c>
      <c r="L1963" s="209" t="str">
        <f>IF(K1963="","",IF(K1963&gt;=H1963,"Yes","No"))</f>
        <v>No</v>
      </c>
      <c r="M1963" s="219" t="str">
        <f>IF(OR(ISBLANK(I1963),ISBLANK(J1963)),"",IF(L1963="No", "TJ status removed",IF(K1963&gt;0.34, K1963 *1.15, K1963+0.05)))</f>
        <v>TJ status removed</v>
      </c>
      <c r="N1963" s="230">
        <v>6.46</v>
      </c>
      <c r="O1963" s="230">
        <v>265.49</v>
      </c>
      <c r="P1963" s="230">
        <v>16.91</v>
      </c>
      <c r="Q1963" s="230">
        <v>1158.17</v>
      </c>
      <c r="R1963"/>
    </row>
    <row r="1964" spans="2:18" ht="15" customHeight="1">
      <c r="B1964" s="82" t="s">
        <v>1197</v>
      </c>
      <c r="C1964" s="86" t="s">
        <v>3985</v>
      </c>
      <c r="D1964" s="86" t="s">
        <v>3986</v>
      </c>
      <c r="E1964" s="82">
        <v>216</v>
      </c>
      <c r="F1964" s="82">
        <v>11</v>
      </c>
      <c r="G1964" s="151">
        <v>0.05</v>
      </c>
      <c r="H1964" s="151">
        <v>0.12</v>
      </c>
      <c r="I1964" s="185">
        <v>154</v>
      </c>
      <c r="J1964" s="185">
        <v>3</v>
      </c>
      <c r="K1964" s="196">
        <f>IF(OR(ISBLANK(I1964),ISBLANK(J1964)),"",(J1964/I1964))</f>
        <v>1.948051948051948E-2</v>
      </c>
      <c r="L1964" s="209" t="str">
        <f>IF(K1964="","",IF(K1964&gt;=H1964,"Yes","No"))</f>
        <v>No</v>
      </c>
      <c r="M1964" s="219" t="str">
        <f>IF(OR(ISBLANK(I1964),ISBLANK(J1964)),"",IF(L1964="No", "TJ status removed",IF(K1964&gt;0.34, K1964 *1.15, K1964+0.05)))</f>
        <v>TJ status removed</v>
      </c>
      <c r="N1964" s="230">
        <v>25.43</v>
      </c>
      <c r="O1964" s="230">
        <v>301.95</v>
      </c>
      <c r="P1964" s="230">
        <v>49.33</v>
      </c>
      <c r="Q1964" s="230">
        <v>1099</v>
      </c>
      <c r="R1964" t="s">
        <v>3987</v>
      </c>
    </row>
    <row r="1965" spans="2:18" ht="15" customHeight="1">
      <c r="B1965" s="82" t="s">
        <v>1197</v>
      </c>
      <c r="C1965" s="86" t="s">
        <v>3988</v>
      </c>
      <c r="D1965" s="86" t="s">
        <v>3989</v>
      </c>
      <c r="E1965" s="82">
        <v>60</v>
      </c>
      <c r="F1965" s="82">
        <v>8</v>
      </c>
      <c r="G1965" s="151">
        <v>0.13</v>
      </c>
      <c r="H1965" s="151">
        <v>0.25</v>
      </c>
      <c r="I1965" s="185">
        <v>70</v>
      </c>
      <c r="J1965" s="185">
        <v>19</v>
      </c>
      <c r="K1965" s="196">
        <f>IF(OR(ISBLANK(I1965),ISBLANK(J1965)),"",(J1965/I1965))</f>
        <v>0.27142857142857141</v>
      </c>
      <c r="L1965" s="209" t="str">
        <f>IF(K1965="","",IF(K1965&gt;=H1965,"Yes","No"))</f>
        <v>Yes</v>
      </c>
      <c r="M1965" s="219">
        <f>IF(OR(ISBLANK(I1965),ISBLANK(J1965)),"",IF(L1965="No", "TJ status removed",IF(K1965&gt;0.34, K1965 *1.15, K1965+0.05)))</f>
        <v>0.3214285714285714</v>
      </c>
      <c r="N1965" s="230">
        <v>6.96</v>
      </c>
      <c r="O1965" s="230">
        <v>93.45</v>
      </c>
      <c r="P1965" s="230">
        <v>3.21</v>
      </c>
      <c r="Q1965" s="230">
        <v>670.74</v>
      </c>
      <c r="R1965" t="s">
        <v>3987</v>
      </c>
    </row>
    <row r="1966" spans="2:18" ht="15" customHeight="1">
      <c r="B1966" s="82" t="s">
        <v>1197</v>
      </c>
      <c r="C1966" s="86" t="s">
        <v>3990</v>
      </c>
      <c r="D1966" s="86" t="s">
        <v>3991</v>
      </c>
      <c r="E1966" s="82">
        <v>150</v>
      </c>
      <c r="F1966" s="82">
        <v>16</v>
      </c>
      <c r="G1966" s="151">
        <v>0.11</v>
      </c>
      <c r="H1966" s="151">
        <v>0.32</v>
      </c>
      <c r="I1966" s="185">
        <v>40</v>
      </c>
      <c r="J1966" s="185">
        <v>11</v>
      </c>
      <c r="K1966" s="196">
        <f>IF(OR(ISBLANK(I1966),ISBLANK(J1966)),"",(J1966/I1966))</f>
        <v>0.27500000000000002</v>
      </c>
      <c r="L1966" s="209" t="str">
        <f>IF(K1966="","",IF(K1966&gt;=H1966,"Yes","No"))</f>
        <v>No</v>
      </c>
      <c r="M1966" s="219" t="str">
        <f>IF(OR(ISBLANK(I1966),ISBLANK(J1966)),"",IF(L1966="No", "TJ status removed",IF(K1966&gt;0.34, K1966 *1.15, K1966+0.05)))</f>
        <v>TJ status removed</v>
      </c>
      <c r="N1966" s="230">
        <v>4.0999999999999996</v>
      </c>
      <c r="O1966" s="230">
        <v>400.38</v>
      </c>
      <c r="P1966" s="230">
        <v>0</v>
      </c>
      <c r="Q1966" s="230">
        <v>1551.73</v>
      </c>
      <c r="R1966"/>
    </row>
    <row r="1967" spans="2:18" ht="15" customHeight="1">
      <c r="B1967" s="82" t="s">
        <v>1197</v>
      </c>
      <c r="C1967" s="86" t="s">
        <v>3992</v>
      </c>
      <c r="D1967" s="86" t="s">
        <v>3993</v>
      </c>
      <c r="E1967" s="82">
        <v>41</v>
      </c>
      <c r="F1967" s="82">
        <v>2</v>
      </c>
      <c r="G1967" s="151">
        <v>0.05</v>
      </c>
      <c r="H1967" s="151">
        <v>0.26</v>
      </c>
      <c r="I1967" s="185">
        <v>35</v>
      </c>
      <c r="J1967" s="185">
        <v>6</v>
      </c>
      <c r="K1967" s="196">
        <f>IF(OR(ISBLANK(I1967),ISBLANK(J1967)),"",(J1967/I1967))</f>
        <v>0.17142857142857143</v>
      </c>
      <c r="L1967" s="209" t="str">
        <f>IF(K1967="","",IF(K1967&gt;=H1967,"Yes","No"))</f>
        <v>No</v>
      </c>
      <c r="M1967" s="219" t="str">
        <f>IF(OR(ISBLANK(I1967),ISBLANK(J1967)),"",IF(L1967="No", "TJ status removed",IF(K1967&gt;0.34, K1967 *1.15, K1967+0.05)))</f>
        <v>TJ status removed</v>
      </c>
      <c r="N1967" s="230">
        <v>20.93</v>
      </c>
      <c r="O1967" s="230">
        <v>589.76</v>
      </c>
      <c r="P1967" s="230">
        <v>76</v>
      </c>
      <c r="Q1967" s="230">
        <v>4713</v>
      </c>
      <c r="R1967"/>
    </row>
    <row r="1968" spans="2:18" ht="15" customHeight="1">
      <c r="B1968" s="82" t="s">
        <v>1197</v>
      </c>
      <c r="C1968" s="86" t="s">
        <v>3994</v>
      </c>
      <c r="D1968" s="86" t="s">
        <v>3995</v>
      </c>
      <c r="E1968" s="132">
        <v>23</v>
      </c>
      <c r="F1968" s="132">
        <v>13</v>
      </c>
      <c r="G1968" s="158">
        <v>0.56999999999999995</v>
      </c>
      <c r="H1968" s="158">
        <v>0.74</v>
      </c>
      <c r="I1968" s="185">
        <v>30</v>
      </c>
      <c r="J1968" s="185">
        <v>19</v>
      </c>
      <c r="K1968" s="196">
        <f>IF(OR(ISBLANK(I1968),ISBLANK(J1968)),"",(J1968/I1968))</f>
        <v>0.6333333333333333</v>
      </c>
      <c r="L1968" s="209" t="str">
        <f>IF(K1968="","",IF(K1968&gt;=H1968,"Yes","No"))</f>
        <v>No</v>
      </c>
      <c r="M1968" s="219" t="str">
        <f>IF(OR(ISBLANK(I1968),ISBLANK(J1968)),"",IF(L1968="No", "TJ status removed",IF(K1968&gt;0.34, K1968 *1.15, K1968+0.05)))</f>
        <v>TJ status removed</v>
      </c>
      <c r="N1968" s="230">
        <v>13.27</v>
      </c>
      <c r="O1968" s="230">
        <v>278.45</v>
      </c>
      <c r="P1968" s="230">
        <v>18.37</v>
      </c>
      <c r="Q1968" s="230">
        <v>1343.16</v>
      </c>
      <c r="R1968"/>
    </row>
    <row r="1969" spans="2:18" ht="15" customHeight="1">
      <c r="B1969" s="82" t="s">
        <v>1197</v>
      </c>
      <c r="C1969" s="86" t="s">
        <v>3996</v>
      </c>
      <c r="D1969" s="86" t="s">
        <v>3997</v>
      </c>
      <c r="E1969" s="82">
        <v>66</v>
      </c>
      <c r="F1969" s="82">
        <v>32</v>
      </c>
      <c r="G1969" s="151">
        <v>0.48</v>
      </c>
      <c r="H1969" s="151">
        <v>0.55000000000000004</v>
      </c>
      <c r="I1969" s="185">
        <v>64</v>
      </c>
      <c r="J1969" s="185">
        <v>32</v>
      </c>
      <c r="K1969" s="196">
        <f>IF(OR(ISBLANK(I1969),ISBLANK(J1969)),"",(J1969/I1969))</f>
        <v>0.5</v>
      </c>
      <c r="L1969" s="209" t="str">
        <f>IF(K1969="","",IF(K1969&gt;=H1969,"Yes","No"))</f>
        <v>No</v>
      </c>
      <c r="M1969" s="219" t="str">
        <f>IF(OR(ISBLANK(I1969),ISBLANK(J1969)),"",IF(L1969="No", "TJ status removed",IF(K1969&gt;0.34, K1969 *1.15, K1969+0.05)))</f>
        <v>TJ status removed</v>
      </c>
      <c r="N1969" s="230">
        <v>17.97</v>
      </c>
      <c r="O1969" s="230">
        <v>368.97</v>
      </c>
      <c r="P1969" s="230">
        <v>23.03</v>
      </c>
      <c r="Q1969" s="230">
        <v>1317.5</v>
      </c>
      <c r="R1969"/>
    </row>
    <row r="1970" spans="2:18" ht="15" customHeight="1">
      <c r="B1970" s="82" t="s">
        <v>1197</v>
      </c>
      <c r="C1970" s="86" t="s">
        <v>3998</v>
      </c>
      <c r="D1970" s="86" t="s">
        <v>3999</v>
      </c>
      <c r="E1970" s="82">
        <v>154</v>
      </c>
      <c r="F1970" s="82">
        <v>23</v>
      </c>
      <c r="G1970" s="151">
        <v>0.15</v>
      </c>
      <c r="H1970" s="151">
        <v>0.28999999999999998</v>
      </c>
      <c r="I1970" s="185">
        <v>245</v>
      </c>
      <c r="J1970" s="185">
        <v>66</v>
      </c>
      <c r="K1970" s="196">
        <f>IF(OR(ISBLANK(I1970),ISBLANK(J1970)),"",(J1970/I1970))</f>
        <v>0.26938775510204083</v>
      </c>
      <c r="L1970" s="209" t="str">
        <f>IF(K1970="","",IF(K1970&gt;=H1970,"Yes","No"))</f>
        <v>No</v>
      </c>
      <c r="M1970" s="219" t="str">
        <f>IF(OR(ISBLANK(I1970),ISBLANK(J1970)),"",IF(L1970="No", "TJ status removed",IF(K1970&gt;0.34, K1970 *1.15, K1970+0.05)))</f>
        <v>TJ status removed</v>
      </c>
      <c r="N1970" s="230">
        <v>34.75</v>
      </c>
      <c r="O1970" s="230">
        <v>673.11</v>
      </c>
      <c r="P1970" s="230">
        <v>63.41</v>
      </c>
      <c r="Q1970" s="230">
        <v>1938</v>
      </c>
      <c r="R1970"/>
    </row>
    <row r="1971" spans="2:18" ht="15" customHeight="1">
      <c r="B1971" s="82" t="s">
        <v>1197</v>
      </c>
      <c r="C1971" s="86" t="s">
        <v>4000</v>
      </c>
      <c r="D1971" s="86" t="s">
        <v>4001</v>
      </c>
      <c r="E1971" s="82">
        <v>74</v>
      </c>
      <c r="F1971" s="82">
        <v>21</v>
      </c>
      <c r="G1971" s="151">
        <v>0.28000000000000003</v>
      </c>
      <c r="H1971" s="151">
        <v>0.38</v>
      </c>
      <c r="I1971" s="185">
        <v>50</v>
      </c>
      <c r="J1971" s="185">
        <v>16</v>
      </c>
      <c r="K1971" s="196">
        <f>IF(OR(ISBLANK(I1971),ISBLANK(J1971)),"",(J1971/I1971))</f>
        <v>0.32</v>
      </c>
      <c r="L1971" s="209" t="str">
        <f>IF(K1971="","",IF(K1971&gt;=H1971,"Yes","No"))</f>
        <v>No</v>
      </c>
      <c r="M1971" s="219" t="str">
        <f>IF(OR(ISBLANK(I1971),ISBLANK(J1971)),"",IF(L1971="No", "TJ status removed",IF(K1971&gt;0.34, K1971 *1.15, K1971+0.05)))</f>
        <v>TJ status removed</v>
      </c>
      <c r="N1971" s="230">
        <v>15.94</v>
      </c>
      <c r="O1971" s="230">
        <v>335.09</v>
      </c>
      <c r="P1971" s="230">
        <v>26.19</v>
      </c>
      <c r="Q1971" s="230">
        <v>1687.75</v>
      </c>
      <c r="R1971" t="s">
        <v>3987</v>
      </c>
    </row>
    <row r="1972" spans="2:18" ht="15" customHeight="1">
      <c r="B1972" s="82" t="s">
        <v>1197</v>
      </c>
      <c r="C1972" s="86" t="s">
        <v>4002</v>
      </c>
      <c r="D1972" s="86" t="s">
        <v>4003</v>
      </c>
      <c r="E1972" s="82">
        <v>65</v>
      </c>
      <c r="F1972" s="82">
        <v>31</v>
      </c>
      <c r="G1972" s="151">
        <v>0.48</v>
      </c>
      <c r="H1972" s="151">
        <v>0.64</v>
      </c>
      <c r="I1972" s="185">
        <v>70</v>
      </c>
      <c r="J1972" s="185">
        <v>41</v>
      </c>
      <c r="K1972" s="196">
        <f>IF(OR(ISBLANK(I1972),ISBLANK(J1972)),"",(J1972/I1972))</f>
        <v>0.58571428571428574</v>
      </c>
      <c r="L1972" s="209" t="str">
        <f>IF(K1972="","",IF(K1972&gt;=H1972,"Yes","No"))</f>
        <v>No</v>
      </c>
      <c r="M1972" s="219" t="str">
        <f>IF(OR(ISBLANK(I1972),ISBLANK(J1972)),"",IF(L1972="No", "TJ status removed",IF(K1972&gt;0.34, K1972 *1.15, K1972+0.05)))</f>
        <v>TJ status removed</v>
      </c>
      <c r="N1972" s="230">
        <v>9.5500000000000007</v>
      </c>
      <c r="O1972" s="230">
        <v>344.97</v>
      </c>
      <c r="P1972" s="230">
        <v>20.56</v>
      </c>
      <c r="Q1972" s="230">
        <v>1854.71</v>
      </c>
      <c r="R1972" t="s">
        <v>4004</v>
      </c>
    </row>
    <row r="1973" spans="2:18" ht="15" customHeight="1">
      <c r="B1973" s="82" t="s">
        <v>1197</v>
      </c>
      <c r="C1973" s="86" t="s">
        <v>4005</v>
      </c>
      <c r="D1973" s="86" t="s">
        <v>4006</v>
      </c>
      <c r="E1973" s="82">
        <v>15</v>
      </c>
      <c r="F1973" s="82">
        <v>4</v>
      </c>
      <c r="G1973" s="151">
        <v>0.27</v>
      </c>
      <c r="H1973" s="151">
        <v>0.32</v>
      </c>
      <c r="I1973" s="185">
        <v>36</v>
      </c>
      <c r="J1973" s="185">
        <v>5</v>
      </c>
      <c r="K1973" s="196">
        <f>IF(OR(ISBLANK(I1973),ISBLANK(J1973)),"",(J1973/I1973))</f>
        <v>0.1388888888888889</v>
      </c>
      <c r="L1973" s="209" t="str">
        <f>IF(K1973="","",IF(K1973&gt;=H1973,"Yes","No"))</f>
        <v>No</v>
      </c>
      <c r="M1973" s="219" t="str">
        <f>IF(OR(ISBLANK(I1973),ISBLANK(J1973)),"",IF(L1973="No", "TJ status removed",IF(K1973&gt;0.34, K1973 *1.15, K1973+0.05)))</f>
        <v>TJ status removed</v>
      </c>
      <c r="N1973" s="230">
        <v>0</v>
      </c>
      <c r="O1973" s="230">
        <v>1165.42</v>
      </c>
      <c r="P1973" s="230">
        <v>0</v>
      </c>
      <c r="Q1973" s="230">
        <v>1462.4</v>
      </c>
      <c r="R1973" t="s">
        <v>4004</v>
      </c>
    </row>
    <row r="1974" spans="2:18" ht="15" customHeight="1">
      <c r="B1974" s="82" t="s">
        <v>1197</v>
      </c>
      <c r="C1974" s="86" t="s">
        <v>4007</v>
      </c>
      <c r="D1974" s="86" t="s">
        <v>4008</v>
      </c>
      <c r="E1974" s="82">
        <v>131</v>
      </c>
      <c r="F1974" s="82">
        <v>37</v>
      </c>
      <c r="G1974" s="151">
        <v>0.28000000000000003</v>
      </c>
      <c r="H1974" s="151">
        <v>0.35</v>
      </c>
      <c r="I1974" s="185">
        <v>128</v>
      </c>
      <c r="J1974" s="185">
        <v>43</v>
      </c>
      <c r="K1974" s="196">
        <f>IF(OR(ISBLANK(I1974),ISBLANK(J1974)),"",(J1974/I1974))</f>
        <v>0.3359375</v>
      </c>
      <c r="L1974" s="209" t="str">
        <f>IF(K1974="","",IF(K1974&gt;=H1974,"Yes","No"))</f>
        <v>No</v>
      </c>
      <c r="M1974" s="219" t="str">
        <f>IF(OR(ISBLANK(I1974),ISBLANK(J1974)),"",IF(L1974="No", "TJ status removed",IF(K1974&gt;0.34, K1974 *1.15, K1974+0.05)))</f>
        <v>TJ status removed</v>
      </c>
      <c r="N1974" s="230">
        <v>4.84</v>
      </c>
      <c r="O1974" s="230">
        <v>280.82</v>
      </c>
      <c r="P1974" s="230">
        <v>4.07</v>
      </c>
      <c r="Q1974" s="230">
        <v>2161.7199999999998</v>
      </c>
      <c r="R1974"/>
    </row>
    <row r="1975" spans="2:18" ht="15" customHeight="1">
      <c r="B1975" s="82" t="s">
        <v>1197</v>
      </c>
      <c r="C1975" s="86" t="s">
        <v>4009</v>
      </c>
      <c r="D1975" s="86" t="s">
        <v>4010</v>
      </c>
      <c r="E1975" s="82">
        <v>151</v>
      </c>
      <c r="F1975" s="82">
        <v>63</v>
      </c>
      <c r="G1975" s="151">
        <v>0.42</v>
      </c>
      <c r="H1975" s="151">
        <v>0.48</v>
      </c>
      <c r="I1975" s="185">
        <v>119</v>
      </c>
      <c r="J1975" s="185">
        <v>50</v>
      </c>
      <c r="K1975" s="196">
        <f>IF(OR(ISBLANK(I1975),ISBLANK(J1975)),"",(J1975/I1975))</f>
        <v>0.42016806722689076</v>
      </c>
      <c r="L1975" s="209" t="str">
        <f>IF(K1975="","",IF(K1975&gt;=H1975,"Yes","No"))</f>
        <v>No</v>
      </c>
      <c r="M1975" s="219" t="str">
        <f>IF(OR(ISBLANK(I1975),ISBLANK(J1975)),"",IF(L1975="No", "TJ status removed",IF(K1975&gt;0.34, K1975 *1.15, K1975+0.05)))</f>
        <v>TJ status removed</v>
      </c>
      <c r="N1975" s="230">
        <v>8.58</v>
      </c>
      <c r="O1975" s="230">
        <v>395.78</v>
      </c>
      <c r="P1975" s="230">
        <v>5.84</v>
      </c>
      <c r="Q1975" s="230">
        <v>1925.28</v>
      </c>
      <c r="R1975"/>
    </row>
    <row r="1976" spans="2:18" ht="15" customHeight="1">
      <c r="B1976" s="82" t="s">
        <v>1197</v>
      </c>
      <c r="C1976" s="86" t="s">
        <v>4011</v>
      </c>
      <c r="D1976" s="86" t="s">
        <v>4012</v>
      </c>
      <c r="E1976" s="132">
        <v>50</v>
      </c>
      <c r="F1976" s="132">
        <v>31</v>
      </c>
      <c r="G1976" s="158">
        <v>0.62</v>
      </c>
      <c r="H1976" s="158">
        <v>0.71</v>
      </c>
      <c r="I1976" s="185">
        <v>98</v>
      </c>
      <c r="J1976" s="185">
        <v>65</v>
      </c>
      <c r="K1976" s="196">
        <f>IF(OR(ISBLANK(I1976),ISBLANK(J1976)),"",(J1976/I1976))</f>
        <v>0.66326530612244894</v>
      </c>
      <c r="L1976" s="209" t="str">
        <f>IF(K1976="","",IF(K1976&gt;=H1976,"Yes","No"))</f>
        <v>No</v>
      </c>
      <c r="M1976" s="219" t="str">
        <f>IF(OR(ISBLANK(I1976),ISBLANK(J1976)),"",IF(L1976="No", "TJ status removed",IF(K1976&gt;0.34, K1976 *1.15, K1976+0.05)))</f>
        <v>TJ status removed</v>
      </c>
      <c r="N1976" s="230">
        <v>0</v>
      </c>
      <c r="O1976" s="230">
        <v>462.82</v>
      </c>
      <c r="P1976" s="230">
        <v>0</v>
      </c>
      <c r="Q1976" s="230">
        <v>3874.43</v>
      </c>
      <c r="R1976"/>
    </row>
    <row r="1977" spans="2:18" ht="15" customHeight="1">
      <c r="B1977" s="82" t="s">
        <v>1197</v>
      </c>
      <c r="C1977" s="86" t="s">
        <v>4013</v>
      </c>
      <c r="D1977" s="86" t="s">
        <v>4014</v>
      </c>
      <c r="E1977" s="82">
        <v>29</v>
      </c>
      <c r="F1977" s="82">
        <v>12</v>
      </c>
      <c r="G1977" s="151">
        <v>0.41</v>
      </c>
      <c r="H1977" s="151">
        <v>0.47</v>
      </c>
      <c r="I1977" s="185">
        <v>30</v>
      </c>
      <c r="J1977" s="185">
        <v>7</v>
      </c>
      <c r="K1977" s="196">
        <f>IF(OR(ISBLANK(I1977),ISBLANK(J1977)),"",(J1977/I1977))</f>
        <v>0.23333333333333334</v>
      </c>
      <c r="L1977" s="209" t="str">
        <f>IF(K1977="","",IF(K1977&gt;=H1977,"Yes","No"))</f>
        <v>No</v>
      </c>
      <c r="M1977" s="219" t="str">
        <f>IF(OR(ISBLANK(I1977),ISBLANK(J1977)),"",IF(L1977="No", "TJ status removed",IF(K1977&gt;0.34, K1977 *1.15, K1977+0.05)))</f>
        <v>TJ status removed</v>
      </c>
      <c r="N1977" s="230">
        <v>7.57</v>
      </c>
      <c r="O1977" s="230">
        <v>310.43</v>
      </c>
      <c r="P1977" s="230">
        <v>18.14</v>
      </c>
      <c r="Q1977" s="230">
        <v>1783.71</v>
      </c>
      <c r="R1977"/>
    </row>
    <row r="1978" spans="2:18" ht="15" customHeight="1">
      <c r="B1978" s="82" t="s">
        <v>1197</v>
      </c>
      <c r="C1978" s="86" t="s">
        <v>4015</v>
      </c>
      <c r="D1978" s="86" t="s">
        <v>4016</v>
      </c>
      <c r="E1978" s="82">
        <v>124</v>
      </c>
      <c r="F1978" s="82">
        <v>31</v>
      </c>
      <c r="G1978" s="151">
        <v>0.25</v>
      </c>
      <c r="H1978" s="151">
        <v>0.3</v>
      </c>
      <c r="I1978" s="185">
        <v>180</v>
      </c>
      <c r="J1978" s="185">
        <v>66</v>
      </c>
      <c r="K1978" s="196">
        <f>IF(OR(ISBLANK(I1978),ISBLANK(J1978)),"",(J1978/I1978))</f>
        <v>0.36666666666666664</v>
      </c>
      <c r="L1978" s="209" t="str">
        <f>IF(K1978="","",IF(K1978&gt;=H1978,"Yes","No"))</f>
        <v>Yes</v>
      </c>
      <c r="M1978" s="219">
        <f>IF(OR(ISBLANK(I1978),ISBLANK(J1978)),"",IF(L1978="No", "TJ status removed",IF(K1978&gt;0.34, K1978 *1.15, K1978+0.05)))</f>
        <v>0.42166666666666658</v>
      </c>
      <c r="N1978" s="230">
        <v>12.31</v>
      </c>
      <c r="O1978" s="230">
        <v>1169.05</v>
      </c>
      <c r="P1978" s="230">
        <v>25.71</v>
      </c>
      <c r="Q1978" s="230">
        <v>1301.77</v>
      </c>
      <c r="R1978"/>
    </row>
    <row r="1979" spans="2:18" ht="15" customHeight="1">
      <c r="B1979" s="82" t="s">
        <v>1197</v>
      </c>
      <c r="C1979" s="86" t="s">
        <v>4017</v>
      </c>
      <c r="D1979" s="86" t="s">
        <v>4018</v>
      </c>
      <c r="E1979" s="82">
        <v>35</v>
      </c>
      <c r="F1979" s="82">
        <v>0</v>
      </c>
      <c r="G1979" s="151">
        <v>0</v>
      </c>
      <c r="H1979" s="151">
        <v>0.1</v>
      </c>
      <c r="I1979" s="185">
        <v>25</v>
      </c>
      <c r="J1979" s="185">
        <v>1</v>
      </c>
      <c r="K1979" s="196">
        <f>IF(OR(ISBLANK(I1979),ISBLANK(J1979)),"",(J1979/I1979))</f>
        <v>0.04</v>
      </c>
      <c r="L1979" s="209" t="str">
        <f>IF(K1979="","",IF(K1979&gt;=H1979,"Yes","No"))</f>
        <v>No</v>
      </c>
      <c r="M1979" s="219" t="str">
        <f>IF(OR(ISBLANK(I1979),ISBLANK(J1979)),"",IF(L1979="No", "TJ status removed",IF(K1979&gt;0.34, K1979 *1.15, K1979+0.05)))</f>
        <v>TJ status removed</v>
      </c>
      <c r="N1979" s="230">
        <v>7.46</v>
      </c>
      <c r="O1979" s="230">
        <v>161.88</v>
      </c>
      <c r="P1979" s="230">
        <v>0</v>
      </c>
      <c r="Q1979" s="230">
        <v>1025</v>
      </c>
      <c r="R1979" t="s">
        <v>3987</v>
      </c>
    </row>
    <row r="1980" spans="2:18" ht="15" customHeight="1">
      <c r="B1980" s="82" t="s">
        <v>1197</v>
      </c>
      <c r="C1980" s="86" t="s">
        <v>4019</v>
      </c>
      <c r="D1980" s="86" t="s">
        <v>4020</v>
      </c>
      <c r="E1980" s="82">
        <v>78</v>
      </c>
      <c r="F1980" s="82">
        <v>15</v>
      </c>
      <c r="G1980" s="151">
        <v>0.19</v>
      </c>
      <c r="H1980" s="151">
        <v>0.32</v>
      </c>
      <c r="I1980" s="185">
        <v>79</v>
      </c>
      <c r="J1980" s="185">
        <v>24</v>
      </c>
      <c r="K1980" s="196">
        <f>IF(OR(ISBLANK(I1980),ISBLANK(J1980)),"",(J1980/I1980))</f>
        <v>0.30379746835443039</v>
      </c>
      <c r="L1980" s="209" t="str">
        <f>IF(K1980="","",IF(K1980&gt;=H1980,"Yes","No"))</f>
        <v>No</v>
      </c>
      <c r="M1980" s="219" t="str">
        <f>IF(OR(ISBLANK(I1980),ISBLANK(J1980)),"",IF(L1980="No", "TJ status removed",IF(K1980&gt;0.34, K1980 *1.15, K1980+0.05)))</f>
        <v>TJ status removed</v>
      </c>
      <c r="N1980" s="230">
        <v>25.87</v>
      </c>
      <c r="O1980" s="230">
        <v>427.67</v>
      </c>
      <c r="P1980" s="230">
        <v>30.42</v>
      </c>
      <c r="Q1980" s="230">
        <v>1348.79</v>
      </c>
      <c r="R1980"/>
    </row>
    <row r="1981" spans="2:18" ht="15" customHeight="1">
      <c r="B1981" s="82" t="s">
        <v>1197</v>
      </c>
      <c r="C1981" s="86" t="s">
        <v>4021</v>
      </c>
      <c r="D1981" s="86" t="s">
        <v>4022</v>
      </c>
      <c r="E1981" s="82">
        <v>92</v>
      </c>
      <c r="F1981" s="82">
        <v>1</v>
      </c>
      <c r="G1981" s="151">
        <v>0.01</v>
      </c>
      <c r="H1981" s="151">
        <v>0.11</v>
      </c>
      <c r="I1981" s="185">
        <v>91</v>
      </c>
      <c r="J1981" s="185">
        <v>15</v>
      </c>
      <c r="K1981" s="196">
        <f>IF(OR(ISBLANK(I1981),ISBLANK(J1981)),"",(J1981/I1981))</f>
        <v>0.16483516483516483</v>
      </c>
      <c r="L1981" s="209" t="str">
        <f>IF(K1981="","",IF(K1981&gt;=H1981,"Yes","No"))</f>
        <v>Yes</v>
      </c>
      <c r="M1981" s="219">
        <f>IF(OR(ISBLANK(I1981),ISBLANK(J1981)),"",IF(L1981="No", "TJ status removed",IF(K1981&gt;0.34, K1981 *1.15, K1981+0.05)))</f>
        <v>0.21483516483516485</v>
      </c>
      <c r="N1981" s="230">
        <v>11</v>
      </c>
      <c r="O1981" s="230">
        <v>361.03</v>
      </c>
      <c r="P1981" s="230">
        <v>5.73</v>
      </c>
      <c r="Q1981" s="230">
        <v>1366.4</v>
      </c>
      <c r="R1981" t="s">
        <v>3987</v>
      </c>
    </row>
    <row r="1982" spans="2:18" ht="15" customHeight="1">
      <c r="B1982" s="82" t="s">
        <v>1197</v>
      </c>
      <c r="C1982" s="86" t="s">
        <v>4023</v>
      </c>
      <c r="D1982" s="86" t="s">
        <v>4024</v>
      </c>
      <c r="E1982" s="82">
        <v>45</v>
      </c>
      <c r="F1982" s="82">
        <v>14</v>
      </c>
      <c r="G1982" s="151">
        <v>0.31</v>
      </c>
      <c r="H1982" s="151">
        <v>0.36</v>
      </c>
      <c r="I1982" s="185">
        <v>50</v>
      </c>
      <c r="J1982" s="185">
        <v>18</v>
      </c>
      <c r="K1982" s="196">
        <f>IF(OR(ISBLANK(I1982),ISBLANK(J1982)),"",(J1982/I1982))</f>
        <v>0.36</v>
      </c>
      <c r="L1982" s="209" t="str">
        <f>IF(K1982="","",IF(K1982&gt;=H1982,"Yes","No"))</f>
        <v>Yes</v>
      </c>
      <c r="M1982" s="219">
        <f>IF(OR(ISBLANK(I1982),ISBLANK(J1982)),"",IF(L1982="No", "TJ status removed",IF(K1982&gt;0.34, K1982 *1.15, K1982+0.05)))</f>
        <v>0.41399999999999998</v>
      </c>
      <c r="N1982" s="230">
        <v>14.12</v>
      </c>
      <c r="O1982" s="230">
        <v>270.56</v>
      </c>
      <c r="P1982" s="230">
        <v>3.67</v>
      </c>
      <c r="Q1982" s="230">
        <v>967.61</v>
      </c>
      <c r="R1982"/>
    </row>
    <row r="1983" spans="2:18" ht="15" customHeight="1">
      <c r="B1983" s="82" t="s">
        <v>1197</v>
      </c>
      <c r="C1983" s="86" t="s">
        <v>4025</v>
      </c>
      <c r="D1983" s="86" t="s">
        <v>4026</v>
      </c>
      <c r="E1983" s="82">
        <v>7</v>
      </c>
      <c r="F1983" s="82">
        <v>1</v>
      </c>
      <c r="G1983" s="151">
        <v>0.14000000000000001</v>
      </c>
      <c r="H1983" s="151">
        <v>0.28000000000000003</v>
      </c>
      <c r="I1983" s="185">
        <v>7</v>
      </c>
      <c r="J1983" s="185">
        <v>2</v>
      </c>
      <c r="K1983" s="196">
        <f>IF(OR(ISBLANK(I1983),ISBLANK(J1983)),"",(J1983/I1983))</f>
        <v>0.2857142857142857</v>
      </c>
      <c r="L1983" s="209" t="str">
        <f>IF(K1983="","",IF(K1983&gt;=H1983,"Yes","No"))</f>
        <v>Yes</v>
      </c>
      <c r="M1983" s="219">
        <f>IF(OR(ISBLANK(I1983),ISBLANK(J1983)),"",IF(L1983="No", "TJ status removed",IF(K1983&gt;0.34, K1983 *1.15, K1983+0.05)))</f>
        <v>0.33571428571428569</v>
      </c>
      <c r="N1983" s="230">
        <v>0</v>
      </c>
      <c r="O1983" s="230">
        <v>153.4</v>
      </c>
      <c r="P1983" s="230">
        <v>0</v>
      </c>
      <c r="Q1983" s="230">
        <v>1172</v>
      </c>
      <c r="R1983"/>
    </row>
    <row r="1984" spans="2:18" ht="15" customHeight="1">
      <c r="B1984" s="82" t="s">
        <v>1197</v>
      </c>
      <c r="C1984" s="86" t="s">
        <v>4027</v>
      </c>
      <c r="D1984" s="86" t="s">
        <v>4028</v>
      </c>
      <c r="E1984" s="82">
        <v>88</v>
      </c>
      <c r="F1984" s="82">
        <v>3</v>
      </c>
      <c r="G1984" s="151">
        <v>0.03</v>
      </c>
      <c r="H1984" s="151">
        <v>0.13</v>
      </c>
      <c r="I1984" s="185">
        <v>65</v>
      </c>
      <c r="J1984" s="185">
        <v>4</v>
      </c>
      <c r="K1984" s="196">
        <f>IF(OR(ISBLANK(I1984),ISBLANK(J1984)),"",(J1984/I1984))</f>
        <v>6.1538461538461542E-2</v>
      </c>
      <c r="L1984" s="209" t="str">
        <f>IF(K1984="","",IF(K1984&gt;=H1984,"Yes","No"))</f>
        <v>No</v>
      </c>
      <c r="M1984" s="219" t="str">
        <f>IF(OR(ISBLANK(I1984),ISBLANK(J1984)),"",IF(L1984="No", "TJ status removed",IF(K1984&gt;0.34, K1984 *1.15, K1984+0.05)))</f>
        <v>TJ status removed</v>
      </c>
      <c r="N1984" s="230">
        <v>19.850000000000001</v>
      </c>
      <c r="O1984" s="230">
        <v>229.67</v>
      </c>
      <c r="P1984" s="230">
        <v>0</v>
      </c>
      <c r="Q1984" s="230">
        <v>1214.5</v>
      </c>
      <c r="R1984" t="s">
        <v>4004</v>
      </c>
    </row>
    <row r="1985" spans="2:18" ht="15" customHeight="1">
      <c r="B1985" s="82" t="s">
        <v>1197</v>
      </c>
      <c r="C1985" s="86" t="s">
        <v>4029</v>
      </c>
      <c r="D1985" s="86" t="s">
        <v>4030</v>
      </c>
      <c r="E1985" s="82">
        <v>74</v>
      </c>
      <c r="F1985" s="82">
        <v>26</v>
      </c>
      <c r="G1985" s="151">
        <v>0.35</v>
      </c>
      <c r="H1985" s="151">
        <v>0.4</v>
      </c>
      <c r="I1985" s="185">
        <v>66</v>
      </c>
      <c r="J1985" s="185">
        <v>21</v>
      </c>
      <c r="K1985" s="196">
        <f>IF(OR(ISBLANK(I1985),ISBLANK(J1985)),"",(J1985/I1985))</f>
        <v>0.31818181818181818</v>
      </c>
      <c r="L1985" s="209" t="str">
        <f>IF(K1985="","",IF(K1985&gt;=H1985,"Yes","No"))</f>
        <v>No</v>
      </c>
      <c r="M1985" s="219" t="str">
        <f>IF(OR(ISBLANK(I1985),ISBLANK(J1985)),"",IF(L1985="No", "TJ status removed",IF(K1985&gt;0.34, K1985 *1.15, K1985+0.05)))</f>
        <v>TJ status removed</v>
      </c>
      <c r="N1985" s="230">
        <v>20.27</v>
      </c>
      <c r="O1985" s="230">
        <v>365.16</v>
      </c>
      <c r="P1985" s="230">
        <v>36.619999999999997</v>
      </c>
      <c r="Q1985" s="230">
        <v>1456.95</v>
      </c>
      <c r="R1985"/>
    </row>
    <row r="1986" spans="2:18" ht="15" customHeight="1">
      <c r="B1986" s="82" t="s">
        <v>1197</v>
      </c>
      <c r="C1986" s="86" t="s">
        <v>4031</v>
      </c>
      <c r="D1986" s="86" t="s">
        <v>4032</v>
      </c>
      <c r="E1986" s="82">
        <v>53</v>
      </c>
      <c r="F1986" s="82">
        <v>5</v>
      </c>
      <c r="G1986" s="151">
        <v>0.09</v>
      </c>
      <c r="H1986" s="151">
        <v>0.14000000000000001</v>
      </c>
      <c r="I1986" s="185">
        <v>33</v>
      </c>
      <c r="J1986" s="185">
        <v>4</v>
      </c>
      <c r="K1986" s="196">
        <f>IF(OR(ISBLANK(I1986),ISBLANK(J1986)),"",(J1986/I1986))</f>
        <v>0.12121212121212122</v>
      </c>
      <c r="L1986" s="209" t="str">
        <f>IF(K1986="","",IF(K1986&gt;=H1986,"Yes","No"))</f>
        <v>No</v>
      </c>
      <c r="M1986" s="219" t="str">
        <f>IF(OR(ISBLANK(I1986),ISBLANK(J1986)),"",IF(L1986="No", "TJ status removed",IF(K1986&gt;0.34, K1986 *1.15, K1986+0.05)))</f>
        <v>TJ status removed</v>
      </c>
      <c r="N1986" s="230">
        <v>11.97</v>
      </c>
      <c r="O1986" s="230">
        <v>888.1</v>
      </c>
      <c r="P1986" s="230">
        <v>0</v>
      </c>
      <c r="Q1986" s="230">
        <v>1434.75</v>
      </c>
      <c r="R1986"/>
    </row>
    <row r="1987" spans="2:18" ht="15" customHeight="1">
      <c r="B1987" s="82" t="s">
        <v>1197</v>
      </c>
      <c r="C1987" s="86" t="s">
        <v>4033</v>
      </c>
      <c r="D1987" s="86" t="s">
        <v>4034</v>
      </c>
      <c r="E1987" s="82">
        <v>412</v>
      </c>
      <c r="F1987" s="82">
        <v>74</v>
      </c>
      <c r="G1987" s="151">
        <v>0.18</v>
      </c>
      <c r="H1987" s="151">
        <v>0.25</v>
      </c>
      <c r="I1987" s="185">
        <v>561</v>
      </c>
      <c r="J1987" s="185">
        <v>131</v>
      </c>
      <c r="K1987" s="196">
        <f>IF(OR(ISBLANK(I1987),ISBLANK(J1987)),"",(J1987/I1987))</f>
        <v>0.23351158645276293</v>
      </c>
      <c r="L1987" s="209" t="str">
        <f>IF(K1987="","",IF(K1987&gt;=H1987,"Yes","No"))</f>
        <v>No</v>
      </c>
      <c r="M1987" s="219" t="str">
        <f>IF(OR(ISBLANK(I1987),ISBLANK(J1987)),"",IF(L1987="No", "TJ status removed",IF(K1987&gt;0.34, K1987 *1.15, K1987+0.05)))</f>
        <v>TJ status removed</v>
      </c>
      <c r="N1987" s="230">
        <v>33.630000000000003</v>
      </c>
      <c r="O1987" s="230">
        <v>439.56</v>
      </c>
      <c r="P1987" s="230">
        <v>36.520000000000003</v>
      </c>
      <c r="Q1987" s="230">
        <v>1295.78</v>
      </c>
      <c r="R1987"/>
    </row>
    <row r="1988" spans="2:18" ht="15" customHeight="1">
      <c r="B1988" s="82" t="s">
        <v>1197</v>
      </c>
      <c r="C1988" s="86" t="s">
        <v>4035</v>
      </c>
      <c r="D1988" s="86" t="s">
        <v>4036</v>
      </c>
      <c r="E1988" s="82">
        <v>59</v>
      </c>
      <c r="F1988" s="82">
        <v>2</v>
      </c>
      <c r="G1988" s="151">
        <v>0.03</v>
      </c>
      <c r="H1988" s="151">
        <v>0.15</v>
      </c>
      <c r="I1988" s="185">
        <v>61</v>
      </c>
      <c r="J1988" s="185">
        <v>2</v>
      </c>
      <c r="K1988" s="196">
        <f>IF(OR(ISBLANK(I1988),ISBLANK(J1988)),"",(J1988/I1988))</f>
        <v>3.2786885245901641E-2</v>
      </c>
      <c r="L1988" s="209" t="str">
        <f>IF(K1988="","",IF(K1988&gt;=H1988,"Yes","No"))</f>
        <v>No</v>
      </c>
      <c r="M1988" s="219" t="str">
        <f>IF(OR(ISBLANK(I1988),ISBLANK(J1988)),"",IF(L1988="No", "TJ status removed",IF(K1988&gt;0.34, K1988 *1.15, K1988+0.05)))</f>
        <v>TJ status removed</v>
      </c>
      <c r="N1988" s="230">
        <v>12.54</v>
      </c>
      <c r="O1988" s="230">
        <v>314.61</v>
      </c>
      <c r="P1988" s="230">
        <v>0</v>
      </c>
      <c r="Q1988" s="230">
        <v>1122</v>
      </c>
      <c r="R1988"/>
    </row>
    <row r="1989" spans="2:18" ht="15" customHeight="1">
      <c r="B1989" s="82" t="s">
        <v>1197</v>
      </c>
      <c r="C1989" s="86" t="s">
        <v>4037</v>
      </c>
      <c r="D1989" s="86" t="s">
        <v>4038</v>
      </c>
      <c r="E1989" s="82">
        <v>125</v>
      </c>
      <c r="F1989" s="82">
        <v>11</v>
      </c>
      <c r="G1989" s="151">
        <v>0.09</v>
      </c>
      <c r="H1989" s="151">
        <v>0.23</v>
      </c>
      <c r="I1989" s="185">
        <v>126</v>
      </c>
      <c r="J1989" s="185">
        <v>11</v>
      </c>
      <c r="K1989" s="196">
        <f>IF(OR(ISBLANK(I1989),ISBLANK(J1989)),"",(J1989/I1989))</f>
        <v>8.7301587301587297E-2</v>
      </c>
      <c r="L1989" s="209" t="str">
        <f>IF(K1989="","",IF(K1989&gt;=H1989,"Yes","No"))</f>
        <v>No</v>
      </c>
      <c r="M1989" s="219" t="str">
        <f>IF(OR(ISBLANK(I1989),ISBLANK(J1989)),"",IF(L1989="No", "TJ status removed",IF(K1989&gt;0.34, K1989 *1.15, K1989+0.05)))</f>
        <v>TJ status removed</v>
      </c>
      <c r="N1989" s="230">
        <v>27.33</v>
      </c>
      <c r="O1989" s="230">
        <v>556.46</v>
      </c>
      <c r="P1989" s="230">
        <v>51.36</v>
      </c>
      <c r="Q1989" s="230">
        <v>2066.91</v>
      </c>
      <c r="R1989"/>
    </row>
    <row r="1990" spans="2:18" ht="15" customHeight="1">
      <c r="B1990" s="82" t="s">
        <v>1197</v>
      </c>
      <c r="C1990" s="86" t="s">
        <v>4039</v>
      </c>
      <c r="D1990" s="86" t="s">
        <v>4040</v>
      </c>
      <c r="E1990" s="82">
        <v>186</v>
      </c>
      <c r="F1990" s="82">
        <v>18</v>
      </c>
      <c r="G1990" s="151">
        <v>0.1</v>
      </c>
      <c r="H1990" s="151">
        <v>0.21</v>
      </c>
      <c r="I1990" s="185">
        <v>199</v>
      </c>
      <c r="J1990" s="185">
        <v>20</v>
      </c>
      <c r="K1990" s="196">
        <f>IF(OR(ISBLANK(I1990),ISBLANK(J1990)),"",(J1990/I1990))</f>
        <v>0.10050251256281408</v>
      </c>
      <c r="L1990" s="209" t="str">
        <f>IF(K1990="","",IF(K1990&gt;=H1990,"Yes","No"))</f>
        <v>No</v>
      </c>
      <c r="M1990" s="219" t="str">
        <f>IF(OR(ISBLANK(I1990),ISBLANK(J1990)),"",IF(L1990="No", "TJ status removed",IF(K1990&gt;0.34, K1990 *1.15, K1990+0.05)))</f>
        <v>TJ status removed</v>
      </c>
      <c r="N1990" s="230">
        <v>25.47</v>
      </c>
      <c r="O1990" s="230">
        <v>373.34</v>
      </c>
      <c r="P1990" s="230">
        <v>21.8</v>
      </c>
      <c r="Q1990" s="230">
        <v>1435.5</v>
      </c>
      <c r="R1990"/>
    </row>
    <row r="1991" spans="2:18" ht="15" customHeight="1">
      <c r="B1991" s="82" t="s">
        <v>1197</v>
      </c>
      <c r="C1991" s="86" t="s">
        <v>4041</v>
      </c>
      <c r="D1991" s="86" t="s">
        <v>4042</v>
      </c>
      <c r="E1991" s="82">
        <v>99</v>
      </c>
      <c r="F1991" s="82">
        <v>16</v>
      </c>
      <c r="G1991" s="151">
        <v>0.16</v>
      </c>
      <c r="H1991" s="151">
        <v>0.21</v>
      </c>
      <c r="I1991" s="185">
        <v>69</v>
      </c>
      <c r="J1991" s="185">
        <v>15</v>
      </c>
      <c r="K1991" s="196">
        <f>IF(OR(ISBLANK(I1991),ISBLANK(J1991)),"",(J1991/I1991))</f>
        <v>0.21739130434782608</v>
      </c>
      <c r="L1991" s="209" t="str">
        <f>IF(K1991="","",IF(K1991&gt;=H1991,"Yes","No"))</f>
        <v>Yes</v>
      </c>
      <c r="M1991" s="219">
        <f>IF(OR(ISBLANK(I1991),ISBLANK(J1991)),"",IF(L1991="No", "TJ status removed",IF(K1991&gt;0.34, K1991 *1.15, K1991+0.05)))</f>
        <v>0.2673913043478261</v>
      </c>
      <c r="N1991" s="230">
        <v>21.8</v>
      </c>
      <c r="O1991" s="230">
        <v>293.81</v>
      </c>
      <c r="P1991" s="230">
        <v>38.4</v>
      </c>
      <c r="Q1991" s="230">
        <v>1459.93</v>
      </c>
      <c r="R1991" t="s">
        <v>3987</v>
      </c>
    </row>
    <row r="1992" spans="2:18" ht="15" customHeight="1">
      <c r="B1992" s="82" t="s">
        <v>1197</v>
      </c>
      <c r="C1992" s="86" t="s">
        <v>4043</v>
      </c>
      <c r="D1992" s="86" t="s">
        <v>4044</v>
      </c>
      <c r="E1992" s="82">
        <v>57</v>
      </c>
      <c r="F1992" s="82">
        <v>4</v>
      </c>
      <c r="G1992" s="151">
        <v>7.0000000000000007E-2</v>
      </c>
      <c r="H1992" s="151">
        <v>0.17</v>
      </c>
      <c r="I1992" s="185">
        <v>83</v>
      </c>
      <c r="J1992" s="185">
        <v>10</v>
      </c>
      <c r="K1992" s="196">
        <f>IF(OR(ISBLANK(I1992),ISBLANK(J1992)),"",(J1992/I1992))</f>
        <v>0.12048192771084337</v>
      </c>
      <c r="L1992" s="209" t="str">
        <f>IF(K1992="","",IF(K1992&gt;=H1992,"Yes","No"))</f>
        <v>No</v>
      </c>
      <c r="M1992" s="219" t="str">
        <f>IF(OR(ISBLANK(I1992),ISBLANK(J1992)),"",IF(L1992="No", "TJ status removed",IF(K1992&gt;0.34, K1992 *1.15, K1992+0.05)))</f>
        <v>TJ status removed</v>
      </c>
      <c r="N1992" s="230">
        <v>29.49</v>
      </c>
      <c r="O1992" s="230">
        <v>411.47</v>
      </c>
      <c r="P1992" s="230">
        <v>30.4</v>
      </c>
      <c r="Q1992" s="230">
        <v>1991.1</v>
      </c>
      <c r="R1992"/>
    </row>
    <row r="1993" spans="2:18" ht="15" customHeight="1">
      <c r="B1993" s="82" t="s">
        <v>1197</v>
      </c>
      <c r="C1993" s="86" t="s">
        <v>4045</v>
      </c>
      <c r="D1993" s="86" t="s">
        <v>4046</v>
      </c>
      <c r="E1993" s="82">
        <v>81</v>
      </c>
      <c r="F1993" s="82">
        <v>9</v>
      </c>
      <c r="G1993" s="151">
        <v>0.11</v>
      </c>
      <c r="H1993" s="151">
        <v>0.18</v>
      </c>
      <c r="I1993" s="185">
        <v>136</v>
      </c>
      <c r="J1993" s="185">
        <v>6</v>
      </c>
      <c r="K1993" s="196">
        <f>IF(OR(ISBLANK(I1993),ISBLANK(J1993)),"",(J1993/I1993))</f>
        <v>4.4117647058823532E-2</v>
      </c>
      <c r="L1993" s="209" t="str">
        <f>IF(K1993="","",IF(K1993&gt;=H1993,"Yes","No"))</f>
        <v>No</v>
      </c>
      <c r="M1993" s="219" t="str">
        <f>IF(OR(ISBLANK(I1993),ISBLANK(J1993)),"",IF(L1993="No", "TJ status removed",IF(K1993&gt;0.34, K1993 *1.15, K1993+0.05)))</f>
        <v>TJ status removed</v>
      </c>
      <c r="N1993" s="230">
        <v>41.56</v>
      </c>
      <c r="O1993" s="230">
        <v>306.25</v>
      </c>
      <c r="P1993" s="230">
        <v>24</v>
      </c>
      <c r="Q1993" s="230">
        <v>1248.33</v>
      </c>
      <c r="R1993"/>
    </row>
    <row r="1994" spans="2:18" ht="15" customHeight="1">
      <c r="B1994" s="82" t="s">
        <v>1197</v>
      </c>
      <c r="C1994" s="86" t="s">
        <v>4047</v>
      </c>
      <c r="D1994" s="86" t="s">
        <v>4048</v>
      </c>
      <c r="E1994" s="82">
        <v>97</v>
      </c>
      <c r="F1994" s="82">
        <v>14</v>
      </c>
      <c r="G1994" s="151">
        <v>0.14000000000000001</v>
      </c>
      <c r="H1994" s="151">
        <v>0.25</v>
      </c>
      <c r="I1994" s="185">
        <v>84</v>
      </c>
      <c r="J1994" s="185">
        <v>13</v>
      </c>
      <c r="K1994" s="196">
        <f>IF(OR(ISBLANK(I1994),ISBLANK(J1994)),"",(J1994/I1994))</f>
        <v>0.15476190476190477</v>
      </c>
      <c r="L1994" s="209" t="str">
        <f>IF(K1994="","",IF(K1994&gt;=H1994,"Yes","No"))</f>
        <v>No</v>
      </c>
      <c r="M1994" s="219" t="str">
        <f>IF(OR(ISBLANK(I1994),ISBLANK(J1994)),"",IF(L1994="No", "TJ status removed",IF(K1994&gt;0.34, K1994 *1.15, K1994+0.05)))</f>
        <v>TJ status removed</v>
      </c>
      <c r="N1994" s="230">
        <v>38.44</v>
      </c>
      <c r="O1994" s="230">
        <v>574.63</v>
      </c>
      <c r="P1994" s="230">
        <v>68.62</v>
      </c>
      <c r="Q1994" s="230">
        <v>1897.69</v>
      </c>
      <c r="R1994"/>
    </row>
    <row r="1995" spans="2:18" ht="15" customHeight="1">
      <c r="B1995" s="82" t="s">
        <v>1197</v>
      </c>
      <c r="C1995" s="86" t="s">
        <v>4049</v>
      </c>
      <c r="D1995" s="86" t="s">
        <v>4050</v>
      </c>
      <c r="E1995" s="82">
        <v>51</v>
      </c>
      <c r="F1995" s="82">
        <v>6</v>
      </c>
      <c r="G1995" s="151">
        <v>0.12</v>
      </c>
      <c r="H1995" s="151">
        <v>0.23</v>
      </c>
      <c r="I1995" s="185">
        <v>39</v>
      </c>
      <c r="J1995" s="185">
        <v>3</v>
      </c>
      <c r="K1995" s="196">
        <f>IF(OR(ISBLANK(I1995),ISBLANK(J1995)),"",(J1995/I1995))</f>
        <v>7.6923076923076927E-2</v>
      </c>
      <c r="L1995" s="209" t="str">
        <f>IF(K1995="","",IF(K1995&gt;=H1995,"Yes","No"))</f>
        <v>No</v>
      </c>
      <c r="M1995" s="219" t="str">
        <f>IF(OR(ISBLANK(I1995),ISBLANK(J1995)),"",IF(L1995="No", "TJ status removed",IF(K1995&gt;0.34, K1995 *1.15, K1995+0.05)))</f>
        <v>TJ status removed</v>
      </c>
      <c r="N1995" s="230">
        <v>10.94</v>
      </c>
      <c r="O1995" s="230">
        <v>272.67</v>
      </c>
      <c r="P1995" s="230">
        <v>29</v>
      </c>
      <c r="Q1995" s="230">
        <v>1211.67</v>
      </c>
      <c r="R1995"/>
    </row>
    <row r="1996" spans="2:18" ht="15" customHeight="1">
      <c r="B1996" s="82" t="s">
        <v>1197</v>
      </c>
      <c r="C1996" s="86" t="s">
        <v>4051</v>
      </c>
      <c r="D1996" s="86" t="s">
        <v>4052</v>
      </c>
      <c r="E1996" s="82">
        <v>56</v>
      </c>
      <c r="F1996" s="82">
        <v>0</v>
      </c>
      <c r="G1996" s="151">
        <v>0</v>
      </c>
      <c r="H1996" s="151">
        <v>0.12</v>
      </c>
      <c r="I1996" s="185">
        <v>53</v>
      </c>
      <c r="J1996" s="185">
        <v>1</v>
      </c>
      <c r="K1996" s="196">
        <f>IF(OR(ISBLANK(I1996),ISBLANK(J1996)),"",(J1996/I1996))</f>
        <v>1.8867924528301886E-2</v>
      </c>
      <c r="L1996" s="209" t="str">
        <f>IF(K1996="","",IF(K1996&gt;=H1996,"Yes","No"))</f>
        <v>No</v>
      </c>
      <c r="M1996" s="219" t="str">
        <f>IF(OR(ISBLANK(I1996),ISBLANK(J1996)),"",IF(L1996="No", "TJ status removed",IF(K1996&gt;0.34, K1996 *1.15, K1996+0.05)))</f>
        <v>TJ status removed</v>
      </c>
      <c r="N1996" s="230">
        <v>7.12</v>
      </c>
      <c r="O1996" s="230">
        <v>152.52000000000001</v>
      </c>
      <c r="P1996" s="230">
        <v>11</v>
      </c>
      <c r="Q1996" s="230">
        <v>756</v>
      </c>
      <c r="R1996" t="s">
        <v>4004</v>
      </c>
    </row>
    <row r="1997" spans="2:18" ht="15" customHeight="1">
      <c r="B1997" s="82" t="s">
        <v>1197</v>
      </c>
      <c r="C1997" s="86" t="s">
        <v>4053</v>
      </c>
      <c r="D1997" s="86" t="s">
        <v>4054</v>
      </c>
      <c r="E1997" s="82">
        <v>25</v>
      </c>
      <c r="F1997" s="82">
        <v>11</v>
      </c>
      <c r="G1997" s="151">
        <v>0.44</v>
      </c>
      <c r="H1997" s="151">
        <v>0.51</v>
      </c>
      <c r="I1997" s="185">
        <v>15</v>
      </c>
      <c r="J1997" s="185">
        <v>7</v>
      </c>
      <c r="K1997" s="196">
        <f>IF(OR(ISBLANK(I1997),ISBLANK(J1997)),"",(J1997/I1997))</f>
        <v>0.46666666666666667</v>
      </c>
      <c r="L1997" s="209" t="str">
        <f>IF(K1997="","",IF(K1997&gt;=H1997,"Yes","No"))</f>
        <v>No</v>
      </c>
      <c r="M1997" s="219" t="str">
        <f>IF(OR(ISBLANK(I1997),ISBLANK(J1997)),"",IF(L1997="No", "TJ status removed",IF(K1997&gt;0.34, K1997 *1.15, K1997+0.05)))</f>
        <v>TJ status removed</v>
      </c>
      <c r="N1997" s="230">
        <v>0</v>
      </c>
      <c r="O1997" s="230">
        <v>522.63</v>
      </c>
      <c r="P1997" s="230">
        <v>36.86</v>
      </c>
      <c r="Q1997" s="230">
        <v>1912.29</v>
      </c>
      <c r="R1997" t="s">
        <v>4004</v>
      </c>
    </row>
    <row r="1998" spans="2:18" ht="15" customHeight="1">
      <c r="B1998" s="82" t="s">
        <v>1197</v>
      </c>
      <c r="C1998" s="86" t="s">
        <v>4055</v>
      </c>
      <c r="D1998" s="86" t="s">
        <v>4056</v>
      </c>
      <c r="E1998" s="82">
        <v>70</v>
      </c>
      <c r="F1998" s="82">
        <v>6</v>
      </c>
      <c r="G1998" s="151">
        <v>0.09</v>
      </c>
      <c r="H1998" s="151">
        <v>0.19</v>
      </c>
      <c r="I1998" s="185">
        <v>33</v>
      </c>
      <c r="J1998" s="185">
        <v>4</v>
      </c>
      <c r="K1998" s="196">
        <f>IF(OR(ISBLANK(I1998),ISBLANK(J1998)),"",(J1998/I1998))</f>
        <v>0.12121212121212122</v>
      </c>
      <c r="L1998" s="209" t="str">
        <f>IF(K1998="","",IF(K1998&gt;=H1998,"Yes","No"))</f>
        <v>No</v>
      </c>
      <c r="M1998" s="219" t="str">
        <f>IF(OR(ISBLANK(I1998),ISBLANK(J1998)),"",IF(L1998="No", "TJ status removed",IF(K1998&gt;0.34, K1998 *1.15, K1998+0.05)))</f>
        <v>TJ status removed</v>
      </c>
      <c r="N1998" s="230">
        <v>17.41</v>
      </c>
      <c r="O1998" s="230">
        <v>299.69</v>
      </c>
      <c r="P1998" s="230">
        <v>91.25</v>
      </c>
      <c r="Q1998" s="230">
        <v>1527.25</v>
      </c>
      <c r="R1998"/>
    </row>
    <row r="1999" spans="2:18" ht="15" customHeight="1">
      <c r="B1999" s="82" t="s">
        <v>1197</v>
      </c>
      <c r="C1999" s="86" t="s">
        <v>4057</v>
      </c>
      <c r="D1999" s="86" t="s">
        <v>4058</v>
      </c>
      <c r="E1999" s="82">
        <v>232</v>
      </c>
      <c r="F1999" s="82">
        <v>39</v>
      </c>
      <c r="G1999" s="151">
        <v>0.17</v>
      </c>
      <c r="H1999" s="151">
        <v>0.28999999999999998</v>
      </c>
      <c r="I1999" s="185">
        <v>173</v>
      </c>
      <c r="J1999" s="185">
        <v>34</v>
      </c>
      <c r="K1999" s="196">
        <f>IF(OR(ISBLANK(I1999),ISBLANK(J1999)),"",(J1999/I1999))</f>
        <v>0.19653179190751446</v>
      </c>
      <c r="L1999" s="209" t="str">
        <f>IF(K1999="","",IF(K1999&gt;=H1999,"Yes","No"))</f>
        <v>No</v>
      </c>
      <c r="M1999" s="219" t="str">
        <f>IF(OR(ISBLANK(I1999),ISBLANK(J1999)),"",IF(L1999="No", "TJ status removed",IF(K1999&gt;0.34, K1999 *1.15, K1999+0.05)))</f>
        <v>TJ status removed</v>
      </c>
      <c r="N1999" s="230">
        <v>27.08</v>
      </c>
      <c r="O1999" s="230">
        <v>502.89</v>
      </c>
      <c r="P1999" s="230">
        <v>27.53</v>
      </c>
      <c r="Q1999" s="230">
        <v>1528.38</v>
      </c>
      <c r="R1999"/>
    </row>
    <row r="2000" spans="2:18" ht="15" customHeight="1">
      <c r="B2000" s="82" t="s">
        <v>1197</v>
      </c>
      <c r="C2000" s="86" t="s">
        <v>4059</v>
      </c>
      <c r="D2000" s="86" t="s">
        <v>4060</v>
      </c>
      <c r="E2000" s="82">
        <v>69</v>
      </c>
      <c r="F2000" s="82">
        <v>5</v>
      </c>
      <c r="G2000" s="151">
        <v>7.0000000000000007E-2</v>
      </c>
      <c r="H2000" s="151">
        <v>0.19</v>
      </c>
      <c r="I2000" s="185">
        <v>87</v>
      </c>
      <c r="J2000" s="185">
        <v>12</v>
      </c>
      <c r="K2000" s="196">
        <f>IF(OR(ISBLANK(I2000),ISBLANK(J2000)),"",(J2000/I2000))</f>
        <v>0.13793103448275862</v>
      </c>
      <c r="L2000" s="209" t="str">
        <f>IF(K2000="","",IF(K2000&gt;=H2000,"Yes","No"))</f>
        <v>No</v>
      </c>
      <c r="M2000" s="219" t="str">
        <f>IF(OR(ISBLANK(I2000),ISBLANK(J2000)),"",IF(L2000="No", "TJ status removed",IF(K2000&gt;0.34, K2000 *1.15, K2000+0.05)))</f>
        <v>TJ status removed</v>
      </c>
      <c r="N2000" s="230">
        <v>12.81</v>
      </c>
      <c r="O2000" s="230">
        <v>260.63</v>
      </c>
      <c r="P2000" s="230">
        <v>9.08</v>
      </c>
      <c r="Q2000" s="230">
        <v>1296.33</v>
      </c>
      <c r="R2000"/>
    </row>
    <row r="2001" spans="2:18" ht="15" customHeight="1">
      <c r="B2001" s="82" t="s">
        <v>1197</v>
      </c>
      <c r="C2001" s="86" t="s">
        <v>4061</v>
      </c>
      <c r="D2001" s="86" t="s">
        <v>4062</v>
      </c>
      <c r="E2001" s="82">
        <v>225</v>
      </c>
      <c r="F2001" s="82">
        <v>3</v>
      </c>
      <c r="G2001" s="151">
        <v>0.01</v>
      </c>
      <c r="H2001" s="151">
        <v>0.12</v>
      </c>
      <c r="I2001" s="185">
        <v>187</v>
      </c>
      <c r="J2001" s="185">
        <v>8</v>
      </c>
      <c r="K2001" s="196">
        <f>IF(OR(ISBLANK(I2001),ISBLANK(J2001)),"",(J2001/I2001))</f>
        <v>4.2780748663101602E-2</v>
      </c>
      <c r="L2001" s="209" t="str">
        <f>IF(K2001="","",IF(K2001&gt;=H2001,"Yes","No"))</f>
        <v>No</v>
      </c>
      <c r="M2001" s="219" t="str">
        <f>IF(OR(ISBLANK(I2001),ISBLANK(J2001)),"",IF(L2001="No", "TJ status removed",IF(K2001&gt;0.34, K2001 *1.15, K2001+0.05)))</f>
        <v>TJ status removed</v>
      </c>
      <c r="N2001" s="230">
        <v>30.77</v>
      </c>
      <c r="O2001" s="230">
        <v>271.58</v>
      </c>
      <c r="P2001" s="230">
        <v>38.380000000000003</v>
      </c>
      <c r="Q2001" s="230">
        <v>1030.75</v>
      </c>
      <c r="R2001" t="s">
        <v>4004</v>
      </c>
    </row>
    <row r="2002" spans="2:18" ht="15" customHeight="1">
      <c r="B2002" s="82" t="s">
        <v>1197</v>
      </c>
      <c r="C2002" s="86" t="s">
        <v>4063</v>
      </c>
      <c r="D2002" s="86" t="s">
        <v>4064</v>
      </c>
      <c r="E2002" s="82">
        <v>157</v>
      </c>
      <c r="F2002" s="82">
        <v>52</v>
      </c>
      <c r="G2002" s="151">
        <v>0.33</v>
      </c>
      <c r="H2002" s="151">
        <v>0.38</v>
      </c>
      <c r="I2002" s="185">
        <v>108</v>
      </c>
      <c r="J2002" s="185">
        <v>35</v>
      </c>
      <c r="K2002" s="196">
        <f>IF(OR(ISBLANK(I2002),ISBLANK(J2002)),"",(J2002/I2002))</f>
        <v>0.32407407407407407</v>
      </c>
      <c r="L2002" s="209" t="str">
        <f>IF(K2002="","",IF(K2002&gt;=H2002,"Yes","No"))</f>
        <v>No</v>
      </c>
      <c r="M2002" s="219" t="str">
        <f>IF(OR(ISBLANK(I2002),ISBLANK(J2002)),"",IF(L2002="No", "TJ status removed",IF(K2002&gt;0.34, K2002 *1.15, K2002+0.05)))</f>
        <v>TJ status removed</v>
      </c>
      <c r="N2002" s="230">
        <v>11.55</v>
      </c>
      <c r="O2002" s="230">
        <v>291.97000000000003</v>
      </c>
      <c r="P2002" s="230">
        <v>19.54</v>
      </c>
      <c r="Q2002" s="230">
        <v>1327.31</v>
      </c>
      <c r="R2002"/>
    </row>
    <row r="2003" spans="2:18" ht="15" customHeight="1">
      <c r="B2003" s="82" t="s">
        <v>1197</v>
      </c>
      <c r="C2003" s="86" t="s">
        <v>4065</v>
      </c>
      <c r="D2003" s="86" t="s">
        <v>4066</v>
      </c>
      <c r="E2003" s="132">
        <v>32</v>
      </c>
      <c r="F2003" s="132">
        <v>19</v>
      </c>
      <c r="G2003" s="158">
        <v>0.59</v>
      </c>
      <c r="H2003" s="158">
        <v>0.68</v>
      </c>
      <c r="I2003" s="185">
        <v>31</v>
      </c>
      <c r="J2003" s="185">
        <v>16</v>
      </c>
      <c r="K2003" s="196">
        <f>IF(OR(ISBLANK(I2003),ISBLANK(J2003)),"",(J2003/I2003))</f>
        <v>0.5161290322580645</v>
      </c>
      <c r="L2003" s="209" t="str">
        <f>IF(K2003="","",IF(K2003&gt;=H2003,"Yes","No"))</f>
        <v>No</v>
      </c>
      <c r="M2003" s="219" t="str">
        <f>IF(OR(ISBLANK(I2003),ISBLANK(J2003)),"",IF(L2003="No", "TJ status removed",IF(K2003&gt;0.34, K2003 *1.15, K2003+0.05)))</f>
        <v>TJ status removed</v>
      </c>
      <c r="N2003" s="230">
        <v>25.2</v>
      </c>
      <c r="O2003" s="230">
        <v>694.47</v>
      </c>
      <c r="P2003" s="230">
        <v>32.119999999999997</v>
      </c>
      <c r="Q2003" s="230">
        <v>2089.69</v>
      </c>
      <c r="R2003"/>
    </row>
    <row r="2004" spans="2:18" ht="15" customHeight="1">
      <c r="B2004" s="82" t="s">
        <v>1197</v>
      </c>
      <c r="C2004" s="86" t="s">
        <v>4067</v>
      </c>
      <c r="D2004" s="86" t="s">
        <v>4068</v>
      </c>
      <c r="E2004" s="82">
        <v>94</v>
      </c>
      <c r="F2004" s="82">
        <v>27</v>
      </c>
      <c r="G2004" s="151">
        <v>0.28999999999999998</v>
      </c>
      <c r="H2004" s="151">
        <v>0.34</v>
      </c>
      <c r="I2004" s="185">
        <v>75</v>
      </c>
      <c r="J2004" s="185">
        <v>19</v>
      </c>
      <c r="K2004" s="196">
        <f>IF(OR(ISBLANK(I2004),ISBLANK(J2004)),"",(J2004/I2004))</f>
        <v>0.25333333333333335</v>
      </c>
      <c r="L2004" s="209" t="str">
        <f>IF(K2004="","",IF(K2004&gt;=H2004,"Yes","No"))</f>
        <v>No</v>
      </c>
      <c r="M2004" s="219" t="str">
        <f>IF(OR(ISBLANK(I2004),ISBLANK(J2004)),"",IF(L2004="No", "TJ status removed",IF(K2004&gt;0.34, K2004 *1.15, K2004+0.05)))</f>
        <v>TJ status removed</v>
      </c>
      <c r="N2004" s="230">
        <v>23.68</v>
      </c>
      <c r="O2004" s="230">
        <v>2799.86</v>
      </c>
      <c r="P2004" s="230">
        <v>5.16</v>
      </c>
      <c r="Q2004" s="230">
        <v>2049.4699999999998</v>
      </c>
      <c r="R2004"/>
    </row>
    <row r="2005" spans="2:18" ht="15" customHeight="1">
      <c r="B2005" s="82" t="s">
        <v>1197</v>
      </c>
      <c r="C2005" s="86" t="s">
        <v>4069</v>
      </c>
      <c r="D2005" s="86" t="s">
        <v>4070</v>
      </c>
      <c r="E2005" s="82">
        <v>440</v>
      </c>
      <c r="F2005" s="82">
        <v>3</v>
      </c>
      <c r="G2005" s="151">
        <v>0.01</v>
      </c>
      <c r="H2005" s="151">
        <v>0.11</v>
      </c>
      <c r="I2005" s="185">
        <v>601</v>
      </c>
      <c r="J2005" s="185">
        <v>38</v>
      </c>
      <c r="K2005" s="196">
        <f>IF(OR(ISBLANK(I2005),ISBLANK(J2005)),"",(J2005/I2005))</f>
        <v>6.3227953410981697E-2</v>
      </c>
      <c r="L2005" s="209" t="str">
        <f>IF(K2005="","",IF(K2005&gt;=H2005,"Yes","No"))</f>
        <v>No</v>
      </c>
      <c r="M2005" s="219" t="str">
        <f>IF(OR(ISBLANK(I2005),ISBLANK(J2005)),"",IF(L2005="No", "TJ status removed",IF(K2005&gt;0.34, K2005 *1.15, K2005+0.05)))</f>
        <v>TJ status removed</v>
      </c>
      <c r="N2005" s="230">
        <v>24.95</v>
      </c>
      <c r="O2005" s="230">
        <v>207.57</v>
      </c>
      <c r="P2005" s="230">
        <v>23.21</v>
      </c>
      <c r="Q2005" s="230">
        <v>708.68</v>
      </c>
      <c r="R2005"/>
    </row>
    <row r="2006" spans="2:18" ht="15" customHeight="1">
      <c r="B2006" s="82" t="s">
        <v>1197</v>
      </c>
      <c r="C2006" s="86" t="s">
        <v>4071</v>
      </c>
      <c r="D2006" s="86" t="s">
        <v>4072</v>
      </c>
      <c r="E2006" s="82">
        <v>8</v>
      </c>
      <c r="F2006" s="82">
        <v>0</v>
      </c>
      <c r="G2006" s="151">
        <v>0</v>
      </c>
      <c r="H2006" s="151">
        <v>0.1</v>
      </c>
      <c r="I2006" s="185">
        <v>3</v>
      </c>
      <c r="J2006" s="185">
        <v>0</v>
      </c>
      <c r="K2006" s="196">
        <f>IF(OR(ISBLANK(I2006),ISBLANK(J2006)),"",(J2006/I2006))</f>
        <v>0</v>
      </c>
      <c r="L2006" s="209" t="str">
        <f>IF(K2006="","",IF(K2006&gt;=H2006,"Yes","No"))</f>
        <v>No</v>
      </c>
      <c r="M2006" s="219" t="str">
        <f>IF(OR(ISBLANK(I2006),ISBLANK(J2006)),"",IF(L2006="No", "TJ status removed",IF(K2006&gt;0.34, K2006 *1.15, K2006+0.05)))</f>
        <v>TJ status removed</v>
      </c>
      <c r="N2006" s="230">
        <v>0</v>
      </c>
      <c r="O2006" s="230">
        <v>55.67</v>
      </c>
      <c r="P2006" s="230">
        <v>0</v>
      </c>
      <c r="Q2006" s="230">
        <v>0</v>
      </c>
      <c r="R2006" t="s">
        <v>4004</v>
      </c>
    </row>
    <row r="2007" spans="2:18" ht="15" customHeight="1">
      <c r="B2007" s="82" t="s">
        <v>1197</v>
      </c>
      <c r="C2007" s="86" t="s">
        <v>4073</v>
      </c>
      <c r="D2007" s="86" t="s">
        <v>4074</v>
      </c>
      <c r="E2007" s="82">
        <v>20</v>
      </c>
      <c r="F2007" s="82">
        <v>6</v>
      </c>
      <c r="G2007" s="151">
        <v>0.3</v>
      </c>
      <c r="H2007" s="151">
        <v>0.35</v>
      </c>
      <c r="I2007" s="185">
        <v>17</v>
      </c>
      <c r="J2007" s="185">
        <v>8</v>
      </c>
      <c r="K2007" s="196">
        <f>IF(OR(ISBLANK(I2007),ISBLANK(J2007)),"",(J2007/I2007))</f>
        <v>0.47058823529411764</v>
      </c>
      <c r="L2007" s="209" t="str">
        <f>IF(K2007="","",IF(K2007&gt;=H2007,"Yes","No"))</f>
        <v>Yes</v>
      </c>
      <c r="M2007" s="219">
        <f>IF(OR(ISBLANK(I2007),ISBLANK(J2007)),"",IF(L2007="No", "TJ status removed",IF(K2007&gt;0.34, K2007 *1.15, K2007+0.05)))</f>
        <v>0.54117647058823526</v>
      </c>
      <c r="N2007" s="230">
        <v>3.78</v>
      </c>
      <c r="O2007" s="230">
        <v>632.89</v>
      </c>
      <c r="P2007" s="230">
        <v>33.630000000000003</v>
      </c>
      <c r="Q2007" s="230">
        <v>2720.25</v>
      </c>
      <c r="R2007"/>
    </row>
    <row r="2008" spans="2:18" ht="15" customHeight="1">
      <c r="B2008" s="82" t="s">
        <v>1197</v>
      </c>
      <c r="C2008" s="86" t="s">
        <v>4075</v>
      </c>
      <c r="D2008" s="86" t="s">
        <v>4076</v>
      </c>
      <c r="E2008" s="82">
        <v>62</v>
      </c>
      <c r="F2008" s="82">
        <v>15</v>
      </c>
      <c r="G2008" s="151">
        <v>0.24</v>
      </c>
      <c r="H2008" s="151">
        <v>0.28999999999999998</v>
      </c>
      <c r="I2008" s="185">
        <v>55</v>
      </c>
      <c r="J2008" s="185">
        <v>12</v>
      </c>
      <c r="K2008" s="196">
        <f>IF(OR(ISBLANK(I2008),ISBLANK(J2008)),"",(J2008/I2008))</f>
        <v>0.21818181818181817</v>
      </c>
      <c r="L2008" s="209" t="str">
        <f>IF(K2008="","",IF(K2008&gt;=H2008,"Yes","No"))</f>
        <v>No</v>
      </c>
      <c r="M2008" s="219" t="str">
        <f>IF(OR(ISBLANK(I2008),ISBLANK(J2008)),"",IF(L2008="No", "TJ status removed",IF(K2008&gt;0.34, K2008 *1.15, K2008+0.05)))</f>
        <v>TJ status removed</v>
      </c>
      <c r="N2008" s="230">
        <v>16.98</v>
      </c>
      <c r="O2008" s="230">
        <v>697.98</v>
      </c>
      <c r="P2008" s="230">
        <v>6.08</v>
      </c>
      <c r="Q2008" s="230">
        <v>1639.75</v>
      </c>
      <c r="R2008"/>
    </row>
    <row r="2009" spans="2:18" ht="15" customHeight="1">
      <c r="B2009" s="82" t="s">
        <v>1197</v>
      </c>
      <c r="C2009" s="86" t="s">
        <v>4077</v>
      </c>
      <c r="D2009" s="86" t="s">
        <v>4078</v>
      </c>
      <c r="E2009" s="82">
        <v>10</v>
      </c>
      <c r="F2009" s="82">
        <v>1</v>
      </c>
      <c r="G2009" s="151">
        <v>0.1</v>
      </c>
      <c r="H2009" s="151">
        <v>0.2</v>
      </c>
      <c r="I2009" s="185">
        <v>25</v>
      </c>
      <c r="J2009" s="185">
        <v>4</v>
      </c>
      <c r="K2009" s="196">
        <f>IF(OR(ISBLANK(I2009),ISBLANK(J2009)),"",(J2009/I2009))</f>
        <v>0.16</v>
      </c>
      <c r="L2009" s="209" t="str">
        <f>IF(K2009="","",IF(K2009&gt;=H2009,"Yes","No"))</f>
        <v>No</v>
      </c>
      <c r="M2009" s="219" t="str">
        <f>IF(OR(ISBLANK(I2009),ISBLANK(J2009)),"",IF(L2009="No", "TJ status removed",IF(K2009&gt;0.34, K2009 *1.15, K2009+0.05)))</f>
        <v>TJ status removed</v>
      </c>
      <c r="N2009" s="230">
        <v>21.9</v>
      </c>
      <c r="O2009" s="230">
        <v>518.71</v>
      </c>
      <c r="P2009" s="230">
        <v>32</v>
      </c>
      <c r="Q2009" s="230">
        <v>1474.5</v>
      </c>
      <c r="R2009"/>
    </row>
    <row r="2010" spans="2:18" ht="15" customHeight="1">
      <c r="B2010" s="82" t="s">
        <v>1197</v>
      </c>
      <c r="C2010" s="86" t="s">
        <v>4079</v>
      </c>
      <c r="D2010" s="86" t="s">
        <v>4080</v>
      </c>
      <c r="E2010" s="82">
        <v>63</v>
      </c>
      <c r="F2010" s="82">
        <v>7</v>
      </c>
      <c r="G2010" s="151">
        <v>0.11</v>
      </c>
      <c r="H2010" s="151">
        <v>0.25</v>
      </c>
      <c r="I2010" s="185">
        <v>101</v>
      </c>
      <c r="J2010" s="185">
        <v>15</v>
      </c>
      <c r="K2010" s="196">
        <f>IF(OR(ISBLANK(I2010),ISBLANK(J2010)),"",(J2010/I2010))</f>
        <v>0.14851485148514851</v>
      </c>
      <c r="L2010" s="209" t="str">
        <f>IF(K2010="","",IF(K2010&gt;=H2010,"Yes","No"))</f>
        <v>No</v>
      </c>
      <c r="M2010" s="219" t="str">
        <f>IF(OR(ISBLANK(I2010),ISBLANK(J2010)),"",IF(L2010="No", "TJ status removed",IF(K2010&gt;0.34, K2010 *1.15, K2010+0.05)))</f>
        <v>TJ status removed</v>
      </c>
      <c r="N2010" s="230">
        <v>6.66</v>
      </c>
      <c r="O2010" s="230">
        <v>152.16999999999999</v>
      </c>
      <c r="P2010" s="230">
        <v>13.13</v>
      </c>
      <c r="Q2010" s="230">
        <v>789.6</v>
      </c>
      <c r="R2010"/>
    </row>
    <row r="2011" spans="2:18" ht="15" customHeight="1">
      <c r="B2011" s="82" t="s">
        <v>1197</v>
      </c>
      <c r="C2011" s="86" t="s">
        <v>4081</v>
      </c>
      <c r="D2011" s="86" t="s">
        <v>4082</v>
      </c>
      <c r="E2011" s="82">
        <v>29</v>
      </c>
      <c r="F2011" s="82">
        <v>10</v>
      </c>
      <c r="G2011" s="151">
        <v>0.34</v>
      </c>
      <c r="H2011" s="151">
        <v>0.57999999999999996</v>
      </c>
      <c r="I2011" s="185">
        <v>39</v>
      </c>
      <c r="J2011" s="185">
        <v>27</v>
      </c>
      <c r="K2011" s="196">
        <f>IF(OR(ISBLANK(I2011),ISBLANK(J2011)),"",(J2011/I2011))</f>
        <v>0.69230769230769229</v>
      </c>
      <c r="L2011" s="209" t="str">
        <f>IF(K2011="","",IF(K2011&gt;=H2011,"Yes","No"))</f>
        <v>Yes</v>
      </c>
      <c r="M2011" s="219">
        <f>IF(OR(ISBLANK(I2011),ISBLANK(J2011)),"",IF(L2011="No", "TJ status removed",IF(K2011&gt;0.34, K2011 *1.15, K2011+0.05)))</f>
        <v>0.7961538461538461</v>
      </c>
      <c r="N2011" s="230">
        <v>0</v>
      </c>
      <c r="O2011" s="230">
        <v>595.33000000000004</v>
      </c>
      <c r="P2011" s="230">
        <v>0</v>
      </c>
      <c r="Q2011" s="230">
        <v>2248.0700000000002</v>
      </c>
      <c r="R2011" t="s">
        <v>4004</v>
      </c>
    </row>
    <row r="2012" spans="2:18" ht="15" customHeight="1">
      <c r="B2012" s="82" t="s">
        <v>1197</v>
      </c>
      <c r="C2012" s="86" t="s">
        <v>4083</v>
      </c>
      <c r="D2012" s="86" t="s">
        <v>4084</v>
      </c>
      <c r="E2012" s="82">
        <v>3</v>
      </c>
      <c r="F2012" s="82">
        <v>0</v>
      </c>
      <c r="G2012" s="151">
        <v>0</v>
      </c>
      <c r="H2012" s="151">
        <v>0.12</v>
      </c>
      <c r="I2012" s="185">
        <v>20</v>
      </c>
      <c r="J2012" s="185">
        <v>2</v>
      </c>
      <c r="K2012" s="196">
        <f>IF(OR(ISBLANK(I2012),ISBLANK(J2012)),"",(J2012/I2012))</f>
        <v>0.1</v>
      </c>
      <c r="L2012" s="209" t="str">
        <f>IF(K2012="","",IF(K2012&gt;=H2012,"Yes","No"))</f>
        <v>No</v>
      </c>
      <c r="M2012" s="219" t="str">
        <f>IF(OR(ISBLANK(I2012),ISBLANK(J2012)),"",IF(L2012="No", "TJ status removed",IF(K2012&gt;0.34, K2012 *1.15, K2012+0.05)))</f>
        <v>TJ status removed</v>
      </c>
      <c r="N2012" s="230">
        <v>0</v>
      </c>
      <c r="O2012" s="230">
        <v>178.56</v>
      </c>
      <c r="P2012" s="230">
        <v>0</v>
      </c>
      <c r="Q2012" s="230">
        <v>1719</v>
      </c>
      <c r="R2012"/>
    </row>
    <row r="2013" spans="2:18" ht="15" customHeight="1">
      <c r="B2013" s="82" t="s">
        <v>1197</v>
      </c>
      <c r="C2013" s="86" t="s">
        <v>4085</v>
      </c>
      <c r="D2013" s="86" t="s">
        <v>4086</v>
      </c>
      <c r="E2013" s="82">
        <v>34</v>
      </c>
      <c r="F2013" s="82">
        <v>13</v>
      </c>
      <c r="G2013" s="151">
        <v>0.38</v>
      </c>
      <c r="H2013" s="151">
        <v>0.44</v>
      </c>
      <c r="I2013" s="185">
        <v>66</v>
      </c>
      <c r="J2013" s="185">
        <v>11</v>
      </c>
      <c r="K2013" s="196">
        <f>IF(OR(ISBLANK(I2013),ISBLANK(J2013)),"",(J2013/I2013))</f>
        <v>0.16666666666666666</v>
      </c>
      <c r="L2013" s="209" t="str">
        <f>IF(K2013="","",IF(K2013&gt;=H2013,"Yes","No"))</f>
        <v>No</v>
      </c>
      <c r="M2013" s="219" t="str">
        <f>IF(OR(ISBLANK(I2013),ISBLANK(J2013)),"",IF(L2013="No", "TJ status removed",IF(K2013&gt;0.34, K2013 *1.15, K2013+0.05)))</f>
        <v>TJ status removed</v>
      </c>
      <c r="N2013" s="230">
        <v>6.51</v>
      </c>
      <c r="O2013" s="230">
        <v>224.58</v>
      </c>
      <c r="P2013" s="230">
        <v>7.18</v>
      </c>
      <c r="Q2013" s="230">
        <v>1355.91</v>
      </c>
      <c r="R2013"/>
    </row>
    <row r="2014" spans="2:18" ht="15" customHeight="1">
      <c r="B2014" s="82" t="s">
        <v>1197</v>
      </c>
      <c r="C2014" s="86" t="s">
        <v>4087</v>
      </c>
      <c r="D2014" s="86" t="s">
        <v>4088</v>
      </c>
      <c r="E2014" s="82">
        <v>77</v>
      </c>
      <c r="F2014" s="82">
        <v>26</v>
      </c>
      <c r="G2014" s="151">
        <v>0.34</v>
      </c>
      <c r="H2014" s="151">
        <v>0.39</v>
      </c>
      <c r="I2014" s="185">
        <v>82</v>
      </c>
      <c r="J2014" s="185">
        <v>29</v>
      </c>
      <c r="K2014" s="196">
        <f>IF(OR(ISBLANK(I2014),ISBLANK(J2014)),"",(J2014/I2014))</f>
        <v>0.35365853658536583</v>
      </c>
      <c r="L2014" s="209" t="str">
        <f>IF(K2014="","",IF(K2014&gt;=H2014,"Yes","No"))</f>
        <v>No</v>
      </c>
      <c r="M2014" s="219" t="str">
        <f>IF(OR(ISBLANK(I2014),ISBLANK(J2014)),"",IF(L2014="No", "TJ status removed",IF(K2014&gt;0.34, K2014 *1.15, K2014+0.05)))</f>
        <v>TJ status removed</v>
      </c>
      <c r="N2014" s="230">
        <v>5.91</v>
      </c>
      <c r="O2014" s="230">
        <v>54.83</v>
      </c>
      <c r="P2014" s="230">
        <v>7.48</v>
      </c>
      <c r="Q2014" s="230">
        <v>105.48</v>
      </c>
      <c r="R2014"/>
    </row>
    <row r="2015" spans="2:18" ht="15" customHeight="1">
      <c r="B2015" s="82" t="s">
        <v>1197</v>
      </c>
      <c r="C2015" s="86" t="s">
        <v>4089</v>
      </c>
      <c r="D2015" s="86" t="s">
        <v>4090</v>
      </c>
      <c r="E2015" s="82">
        <v>87</v>
      </c>
      <c r="F2015" s="82">
        <v>23</v>
      </c>
      <c r="G2015" s="151">
        <v>0.26</v>
      </c>
      <c r="H2015" s="151">
        <v>0.36</v>
      </c>
      <c r="I2015" s="185">
        <v>101</v>
      </c>
      <c r="J2015" s="185">
        <v>34</v>
      </c>
      <c r="K2015" s="196">
        <f>IF(OR(ISBLANK(I2015),ISBLANK(J2015)),"",(J2015/I2015))</f>
        <v>0.33663366336633666</v>
      </c>
      <c r="L2015" s="209" t="str">
        <f>IF(K2015="","",IF(K2015&gt;=H2015,"Yes","No"))</f>
        <v>No</v>
      </c>
      <c r="M2015" s="219" t="str">
        <f>IF(OR(ISBLANK(I2015),ISBLANK(J2015)),"",IF(L2015="No", "TJ status removed",IF(K2015&gt;0.34, K2015 *1.15, K2015+0.05)))</f>
        <v>TJ status removed</v>
      </c>
      <c r="N2015" s="230">
        <v>32.909999999999997</v>
      </c>
      <c r="O2015" s="230">
        <v>510.46</v>
      </c>
      <c r="P2015" s="230">
        <v>35.119999999999997</v>
      </c>
      <c r="Q2015" s="230">
        <v>1870.62</v>
      </c>
      <c r="R2015"/>
    </row>
    <row r="2016" spans="2:18" ht="15" customHeight="1">
      <c r="B2016" s="82" t="s">
        <v>1197</v>
      </c>
      <c r="C2016" s="86" t="s">
        <v>4091</v>
      </c>
      <c r="D2016" s="86" t="s">
        <v>4092</v>
      </c>
      <c r="E2016" s="82">
        <v>116</v>
      </c>
      <c r="F2016" s="82">
        <v>17</v>
      </c>
      <c r="G2016" s="151">
        <v>0.15</v>
      </c>
      <c r="H2016" s="151">
        <v>0.28000000000000003</v>
      </c>
      <c r="I2016" s="185">
        <v>122</v>
      </c>
      <c r="J2016" s="185">
        <v>27</v>
      </c>
      <c r="K2016" s="196">
        <f>IF(OR(ISBLANK(I2016),ISBLANK(J2016)),"",(J2016/I2016))</f>
        <v>0.22131147540983606</v>
      </c>
      <c r="L2016" s="209" t="str">
        <f>IF(K2016="","",IF(K2016&gt;=H2016,"Yes","No"))</f>
        <v>No</v>
      </c>
      <c r="M2016" s="219" t="str">
        <f>IF(OR(ISBLANK(I2016),ISBLANK(J2016)),"",IF(L2016="No", "TJ status removed",IF(K2016&gt;0.34, K2016 *1.15, K2016+0.05)))</f>
        <v>TJ status removed</v>
      </c>
      <c r="N2016" s="230">
        <v>9.42</v>
      </c>
      <c r="O2016" s="230">
        <v>475.53</v>
      </c>
      <c r="P2016" s="230">
        <v>24.78</v>
      </c>
      <c r="Q2016" s="230">
        <v>1720.33</v>
      </c>
      <c r="R2016"/>
    </row>
    <row r="2017" spans="2:18" ht="15" customHeight="1">
      <c r="B2017" s="82" t="s">
        <v>1197</v>
      </c>
      <c r="C2017" s="86" t="s">
        <v>4093</v>
      </c>
      <c r="D2017" s="86" t="s">
        <v>4094</v>
      </c>
      <c r="E2017" s="82">
        <v>66</v>
      </c>
      <c r="F2017" s="82">
        <v>11</v>
      </c>
      <c r="G2017" s="151">
        <v>0.17</v>
      </c>
      <c r="H2017" s="151">
        <v>0.24</v>
      </c>
      <c r="I2017" s="185">
        <v>54</v>
      </c>
      <c r="J2017" s="185">
        <v>19</v>
      </c>
      <c r="K2017" s="196">
        <f>IF(OR(ISBLANK(I2017),ISBLANK(J2017)),"",(J2017/I2017))</f>
        <v>0.35185185185185186</v>
      </c>
      <c r="L2017" s="209" t="str">
        <f>IF(K2017="","",IF(K2017&gt;=H2017,"Yes","No"))</f>
        <v>Yes</v>
      </c>
      <c r="M2017" s="219">
        <f>IF(OR(ISBLANK(I2017),ISBLANK(J2017)),"",IF(L2017="No", "TJ status removed",IF(K2017&gt;0.34, K2017 *1.15, K2017+0.05)))</f>
        <v>0.40462962962962962</v>
      </c>
      <c r="N2017" s="230">
        <v>15.74</v>
      </c>
      <c r="O2017" s="230">
        <v>253.54</v>
      </c>
      <c r="P2017" s="230">
        <v>17.79</v>
      </c>
      <c r="Q2017" s="230">
        <v>1584.84</v>
      </c>
      <c r="R2017"/>
    </row>
    <row r="2018" spans="2:18" ht="15" customHeight="1">
      <c r="B2018" s="82" t="s">
        <v>1197</v>
      </c>
      <c r="C2018" s="86" t="s">
        <v>4095</v>
      </c>
      <c r="D2018" s="86" t="s">
        <v>4096</v>
      </c>
      <c r="E2018" s="82">
        <v>74</v>
      </c>
      <c r="F2018" s="82">
        <v>31</v>
      </c>
      <c r="G2018" s="151">
        <v>0.42</v>
      </c>
      <c r="H2018" s="151">
        <v>0.6</v>
      </c>
      <c r="I2018" s="185">
        <v>75</v>
      </c>
      <c r="J2018" s="185">
        <v>25</v>
      </c>
      <c r="K2018" s="196">
        <f>IF(OR(ISBLANK(I2018),ISBLANK(J2018)),"",(J2018/I2018))</f>
        <v>0.33333333333333331</v>
      </c>
      <c r="L2018" s="209" t="str">
        <f>IF(K2018="","",IF(K2018&gt;=H2018,"Yes","No"))</f>
        <v>No</v>
      </c>
      <c r="M2018" s="219" t="str">
        <f>IF(OR(ISBLANK(I2018),ISBLANK(J2018)),"",IF(L2018="No", "TJ status removed",IF(K2018&gt;0.34, K2018 *1.15, K2018+0.05)))</f>
        <v>TJ status removed</v>
      </c>
      <c r="N2018" s="230">
        <v>12.18</v>
      </c>
      <c r="O2018" s="230">
        <v>211.94</v>
      </c>
      <c r="P2018" s="230">
        <v>11.12</v>
      </c>
      <c r="Q2018" s="230">
        <v>1082.44</v>
      </c>
      <c r="R2018"/>
    </row>
    <row r="2019" spans="2:18" ht="15" customHeight="1">
      <c r="B2019" s="82" t="s">
        <v>1197</v>
      </c>
      <c r="C2019" s="86" t="s">
        <v>4097</v>
      </c>
      <c r="D2019" s="86" t="s">
        <v>4098</v>
      </c>
      <c r="E2019" s="82">
        <v>129</v>
      </c>
      <c r="F2019" s="82">
        <v>11</v>
      </c>
      <c r="G2019" s="151">
        <v>0.09</v>
      </c>
      <c r="H2019" s="151">
        <v>0.15</v>
      </c>
      <c r="I2019" s="185">
        <v>140</v>
      </c>
      <c r="J2019" s="185">
        <v>15</v>
      </c>
      <c r="K2019" s="196">
        <f>IF(OR(ISBLANK(I2019),ISBLANK(J2019)),"",(J2019/I2019))</f>
        <v>0.10714285714285714</v>
      </c>
      <c r="L2019" s="209" t="str">
        <f>IF(K2019="","",IF(K2019&gt;=H2019,"Yes","No"))</f>
        <v>No</v>
      </c>
      <c r="M2019" s="219" t="str">
        <f>IF(OR(ISBLANK(I2019),ISBLANK(J2019)),"",IF(L2019="No", "TJ status removed",IF(K2019&gt;0.34, K2019 *1.15, K2019+0.05)))</f>
        <v>TJ status removed</v>
      </c>
      <c r="N2019" s="230">
        <v>38.659999999999997</v>
      </c>
      <c r="O2019" s="230">
        <v>441.17</v>
      </c>
      <c r="P2019" s="230">
        <v>9.33</v>
      </c>
      <c r="Q2019" s="230">
        <v>1850.13</v>
      </c>
      <c r="R2019" t="s">
        <v>3987</v>
      </c>
    </row>
    <row r="2020" spans="2:18" ht="15" customHeight="1">
      <c r="B2020" s="82" t="s">
        <v>1197</v>
      </c>
      <c r="C2020" s="86" t="s">
        <v>4099</v>
      </c>
      <c r="D2020" s="86" t="s">
        <v>4100</v>
      </c>
      <c r="E2020" s="82">
        <v>37</v>
      </c>
      <c r="F2020" s="82">
        <v>3</v>
      </c>
      <c r="G2020" s="151">
        <v>0.08</v>
      </c>
      <c r="H2020" s="151">
        <v>0.14000000000000001</v>
      </c>
      <c r="I2020" s="185">
        <v>23</v>
      </c>
      <c r="J2020" s="185">
        <v>0</v>
      </c>
      <c r="K2020" s="196">
        <f>IF(OR(ISBLANK(I2020),ISBLANK(J2020)),"",(J2020/I2020))</f>
        <v>0</v>
      </c>
      <c r="L2020" s="209" t="str">
        <f>IF(K2020="","",IF(K2020&gt;=H2020,"Yes","No"))</f>
        <v>No</v>
      </c>
      <c r="M2020" s="219" t="str">
        <f>IF(OR(ISBLANK(I2020),ISBLANK(J2020)),"",IF(L2020="No", "TJ status removed",IF(K2020&gt;0.34, K2020 *1.15, K2020+0.05)))</f>
        <v>TJ status removed</v>
      </c>
      <c r="N2020" s="230">
        <v>0</v>
      </c>
      <c r="O2020" s="230">
        <v>101.17</v>
      </c>
      <c r="P2020" s="230">
        <v>0</v>
      </c>
      <c r="Q2020" s="230">
        <v>0</v>
      </c>
      <c r="R2020"/>
    </row>
    <row r="2021" spans="2:18" ht="15" customHeight="1">
      <c r="B2021" s="82" t="s">
        <v>1197</v>
      </c>
      <c r="C2021" s="86" t="s">
        <v>4101</v>
      </c>
      <c r="D2021" s="86" t="s">
        <v>4102</v>
      </c>
      <c r="E2021" s="82">
        <v>57</v>
      </c>
      <c r="F2021" s="82">
        <v>0</v>
      </c>
      <c r="G2021" s="151">
        <v>0</v>
      </c>
      <c r="H2021" s="151">
        <v>0.16</v>
      </c>
      <c r="I2021" s="185">
        <v>83</v>
      </c>
      <c r="J2021" s="185">
        <v>5</v>
      </c>
      <c r="K2021" s="196">
        <f>IF(OR(ISBLANK(I2021),ISBLANK(J2021)),"",(J2021/I2021))</f>
        <v>6.0240963855421686E-2</v>
      </c>
      <c r="L2021" s="209" t="str">
        <f>IF(K2021="","",IF(K2021&gt;=H2021,"Yes","No"))</f>
        <v>No</v>
      </c>
      <c r="M2021" s="219" t="str">
        <f>IF(OR(ISBLANK(I2021),ISBLANK(J2021)),"",IF(L2021="No", "TJ status removed",IF(K2021&gt;0.34, K2021 *1.15, K2021+0.05)))</f>
        <v>TJ status removed</v>
      </c>
      <c r="N2021" s="230">
        <v>25.26</v>
      </c>
      <c r="O2021" s="230">
        <v>258.51</v>
      </c>
      <c r="P2021" s="230">
        <v>15.2</v>
      </c>
      <c r="Q2021" s="230">
        <v>1630.4</v>
      </c>
      <c r="R2021"/>
    </row>
    <row r="2022" spans="2:18" ht="15" customHeight="1">
      <c r="B2022" s="82" t="s">
        <v>1197</v>
      </c>
      <c r="C2022" s="86" t="s">
        <v>4103</v>
      </c>
      <c r="D2022" s="86" t="s">
        <v>4104</v>
      </c>
      <c r="E2022" s="82">
        <v>62</v>
      </c>
      <c r="F2022" s="82">
        <v>18</v>
      </c>
      <c r="G2022" s="151">
        <v>0.28999999999999998</v>
      </c>
      <c r="H2022" s="151">
        <v>0.37</v>
      </c>
      <c r="I2022" s="185">
        <v>108</v>
      </c>
      <c r="J2022" s="185">
        <v>35</v>
      </c>
      <c r="K2022" s="196">
        <f>IF(OR(ISBLANK(I2022),ISBLANK(J2022)),"",(J2022/I2022))</f>
        <v>0.32407407407407407</v>
      </c>
      <c r="L2022" s="209" t="str">
        <f>IF(K2022="","",IF(K2022&gt;=H2022,"Yes","No"))</f>
        <v>No</v>
      </c>
      <c r="M2022" s="219" t="str">
        <f>IF(OR(ISBLANK(I2022),ISBLANK(J2022)),"",IF(L2022="No", "TJ status removed",IF(K2022&gt;0.34, K2022 *1.15, K2022+0.05)))</f>
        <v>TJ status removed</v>
      </c>
      <c r="N2022" s="230">
        <v>41.32</v>
      </c>
      <c r="O2022" s="230">
        <v>282.32</v>
      </c>
      <c r="P2022" s="230">
        <v>29.57</v>
      </c>
      <c r="Q2022" s="230">
        <v>1293.0899999999999</v>
      </c>
      <c r="R2022" t="s">
        <v>3987</v>
      </c>
    </row>
    <row r="2023" spans="2:18" ht="15" customHeight="1">
      <c r="B2023" s="82" t="s">
        <v>1197</v>
      </c>
      <c r="C2023" s="86" t="s">
        <v>4105</v>
      </c>
      <c r="D2023" s="86" t="s">
        <v>4106</v>
      </c>
      <c r="E2023" s="82">
        <v>46</v>
      </c>
      <c r="F2023" s="82">
        <v>8</v>
      </c>
      <c r="G2023" s="151">
        <v>0.17</v>
      </c>
      <c r="H2023" s="151">
        <v>0.22</v>
      </c>
      <c r="I2023" s="185">
        <v>17</v>
      </c>
      <c r="J2023" s="185">
        <v>4</v>
      </c>
      <c r="K2023" s="196">
        <f>IF(OR(ISBLANK(I2023),ISBLANK(J2023)),"",(J2023/I2023))</f>
        <v>0.23529411764705882</v>
      </c>
      <c r="L2023" s="209" t="str">
        <f>IF(K2023="","",IF(K2023&gt;=H2023,"Yes","No"))</f>
        <v>Yes</v>
      </c>
      <c r="M2023" s="219">
        <f>IF(OR(ISBLANK(I2023),ISBLANK(J2023)),"",IF(L2023="No", "TJ status removed",IF(K2023&gt;0.34, K2023 *1.15, K2023+0.05)))</f>
        <v>0.28529411764705881</v>
      </c>
      <c r="N2023" s="230">
        <v>14.15</v>
      </c>
      <c r="O2023" s="230">
        <v>329.23</v>
      </c>
      <c r="P2023" s="230">
        <v>0</v>
      </c>
      <c r="Q2023" s="230">
        <v>1256.75</v>
      </c>
      <c r="R2023"/>
    </row>
    <row r="2024" spans="2:18" ht="15" customHeight="1">
      <c r="B2024" s="82" t="s">
        <v>1197</v>
      </c>
      <c r="C2024" s="86" t="s">
        <v>4107</v>
      </c>
      <c r="D2024" s="86" t="s">
        <v>4108</v>
      </c>
      <c r="E2024" s="82">
        <v>22</v>
      </c>
      <c r="F2024" s="82">
        <v>3</v>
      </c>
      <c r="G2024" s="151">
        <v>0.14000000000000001</v>
      </c>
      <c r="H2024" s="151">
        <v>0.27</v>
      </c>
      <c r="I2024" s="185">
        <v>29</v>
      </c>
      <c r="J2024" s="185">
        <v>1</v>
      </c>
      <c r="K2024" s="196">
        <f>IF(OR(ISBLANK(I2024),ISBLANK(J2024)),"",(J2024/I2024))</f>
        <v>3.4482758620689655E-2</v>
      </c>
      <c r="L2024" s="209" t="str">
        <f>IF(K2024="","",IF(K2024&gt;=H2024,"Yes","No"))</f>
        <v>No</v>
      </c>
      <c r="M2024" s="219" t="str">
        <f>IF(OR(ISBLANK(I2024),ISBLANK(J2024)),"",IF(L2024="No", "TJ status removed",IF(K2024&gt;0.34, K2024 *1.15, K2024+0.05)))</f>
        <v>TJ status removed</v>
      </c>
      <c r="N2024" s="230">
        <v>21.64</v>
      </c>
      <c r="O2024" s="230">
        <v>233.32</v>
      </c>
      <c r="P2024" s="230">
        <v>0</v>
      </c>
      <c r="Q2024" s="230">
        <v>1432</v>
      </c>
      <c r="R2024"/>
    </row>
    <row r="2025" spans="2:18" ht="15" customHeight="1">
      <c r="B2025" s="82" t="s">
        <v>1197</v>
      </c>
      <c r="C2025" s="86" t="s">
        <v>4109</v>
      </c>
      <c r="D2025" s="86" t="s">
        <v>4110</v>
      </c>
      <c r="E2025" s="82">
        <v>58</v>
      </c>
      <c r="F2025" s="82">
        <v>12</v>
      </c>
      <c r="G2025" s="151">
        <v>0.21</v>
      </c>
      <c r="H2025" s="151">
        <v>0.26</v>
      </c>
      <c r="I2025" s="185">
        <v>40</v>
      </c>
      <c r="J2025" s="185">
        <v>13</v>
      </c>
      <c r="K2025" s="196">
        <f>IF(OR(ISBLANK(I2025),ISBLANK(J2025)),"",(J2025/I2025))</f>
        <v>0.32500000000000001</v>
      </c>
      <c r="L2025" s="209" t="str">
        <f>IF(K2025="","",IF(K2025&gt;=H2025,"Yes","No"))</f>
        <v>Yes</v>
      </c>
      <c r="M2025" s="219">
        <f>IF(OR(ISBLANK(I2025),ISBLANK(J2025)),"",IF(L2025="No", "TJ status removed",IF(K2025&gt;0.34, K2025 *1.15, K2025+0.05)))</f>
        <v>0.375</v>
      </c>
      <c r="N2025" s="230">
        <v>0</v>
      </c>
      <c r="O2025" s="230">
        <v>3975.19</v>
      </c>
      <c r="P2025" s="230">
        <v>0</v>
      </c>
      <c r="Q2025" s="230">
        <v>2317.85</v>
      </c>
      <c r="R2025"/>
    </row>
    <row r="2026" spans="2:18" ht="15" customHeight="1">
      <c r="B2026" s="82" t="s">
        <v>1197</v>
      </c>
      <c r="C2026" s="86" t="s">
        <v>4111</v>
      </c>
      <c r="D2026" s="86" t="s">
        <v>4112</v>
      </c>
      <c r="E2026" s="82">
        <v>103</v>
      </c>
      <c r="F2026" s="82">
        <v>36</v>
      </c>
      <c r="G2026" s="151">
        <v>0.35</v>
      </c>
      <c r="H2026" s="151">
        <v>0.4</v>
      </c>
      <c r="I2026" s="185">
        <v>96</v>
      </c>
      <c r="J2026" s="185">
        <v>23</v>
      </c>
      <c r="K2026" s="196">
        <f>IF(OR(ISBLANK(I2026),ISBLANK(J2026)),"",(J2026/I2026))</f>
        <v>0.23958333333333334</v>
      </c>
      <c r="L2026" s="209" t="str">
        <f>IF(K2026="","",IF(K2026&gt;=H2026,"Yes","No"))</f>
        <v>No</v>
      </c>
      <c r="M2026" s="219" t="str">
        <f>IF(OR(ISBLANK(I2026),ISBLANK(J2026)),"",IF(L2026="No", "TJ status removed",IF(K2026&gt;0.34, K2026 *1.15, K2026+0.05)))</f>
        <v>TJ status removed</v>
      </c>
      <c r="N2026" s="230">
        <v>41.56</v>
      </c>
      <c r="O2026" s="230">
        <v>398.04</v>
      </c>
      <c r="P2026" s="230">
        <v>60.65</v>
      </c>
      <c r="Q2026" s="230">
        <v>1688.04</v>
      </c>
      <c r="R2026" t="s">
        <v>3987</v>
      </c>
    </row>
    <row r="2027" spans="2:18" ht="15" customHeight="1">
      <c r="B2027" s="82" t="s">
        <v>1197</v>
      </c>
      <c r="C2027" s="86" t="s">
        <v>4113</v>
      </c>
      <c r="D2027" s="86" t="s">
        <v>4114</v>
      </c>
      <c r="E2027" s="82">
        <v>118</v>
      </c>
      <c r="F2027" s="82">
        <v>22</v>
      </c>
      <c r="G2027" s="151">
        <v>0.19</v>
      </c>
      <c r="H2027" s="151">
        <v>0.24</v>
      </c>
      <c r="I2027" s="185">
        <v>92</v>
      </c>
      <c r="J2027" s="185">
        <v>4</v>
      </c>
      <c r="K2027" s="196">
        <f>IF(OR(ISBLANK(I2027),ISBLANK(J2027)),"",(J2027/I2027))</f>
        <v>4.3478260869565216E-2</v>
      </c>
      <c r="L2027" s="209" t="str">
        <f>IF(K2027="","",IF(K2027&gt;=H2027,"Yes","No"))</f>
        <v>No</v>
      </c>
      <c r="M2027" s="219" t="str">
        <f>IF(OR(ISBLANK(I2027),ISBLANK(J2027)),"",IF(L2027="No", "TJ status removed",IF(K2027&gt;0.34, K2027 *1.15, K2027+0.05)))</f>
        <v>TJ status removed</v>
      </c>
      <c r="N2027" s="230">
        <v>23.51</v>
      </c>
      <c r="O2027" s="230">
        <v>318.68</v>
      </c>
      <c r="P2027" s="230">
        <v>0</v>
      </c>
      <c r="Q2027" s="230">
        <v>1227.25</v>
      </c>
      <c r="R2027"/>
    </row>
    <row r="2028" spans="2:18" ht="15" customHeight="1">
      <c r="B2028" s="82" t="s">
        <v>1197</v>
      </c>
      <c r="C2028" s="86" t="s">
        <v>4115</v>
      </c>
      <c r="D2028" s="86" t="s">
        <v>4116</v>
      </c>
      <c r="E2028" s="82">
        <v>84</v>
      </c>
      <c r="F2028" s="82">
        <v>14</v>
      </c>
      <c r="G2028" s="151">
        <v>0.17</v>
      </c>
      <c r="H2028" s="151">
        <v>0.22</v>
      </c>
      <c r="I2028" s="185">
        <v>36</v>
      </c>
      <c r="J2028" s="185">
        <v>3</v>
      </c>
      <c r="K2028" s="196">
        <f>IF(OR(ISBLANK(I2028),ISBLANK(J2028)),"",(J2028/I2028))</f>
        <v>8.3333333333333329E-2</v>
      </c>
      <c r="L2028" s="209" t="str">
        <f>IF(K2028="","",IF(K2028&gt;=H2028,"Yes","No"))</f>
        <v>No</v>
      </c>
      <c r="M2028" s="219" t="str">
        <f>IF(OR(ISBLANK(I2028),ISBLANK(J2028)),"",IF(L2028="No", "TJ status removed",IF(K2028&gt;0.34, K2028 *1.15, K2028+0.05)))</f>
        <v>TJ status removed</v>
      </c>
      <c r="N2028" s="230">
        <v>18.97</v>
      </c>
      <c r="O2028" s="230">
        <v>998.85</v>
      </c>
      <c r="P2028" s="230">
        <v>12</v>
      </c>
      <c r="Q2028" s="230">
        <v>1346.33</v>
      </c>
      <c r="R2028" t="s">
        <v>3987</v>
      </c>
    </row>
    <row r="2029" spans="2:18" ht="15" customHeight="1">
      <c r="B2029" s="82" t="s">
        <v>1197</v>
      </c>
      <c r="C2029" s="86" t="s">
        <v>4117</v>
      </c>
      <c r="D2029" s="86" t="s">
        <v>4118</v>
      </c>
      <c r="E2029" s="82">
        <v>22</v>
      </c>
      <c r="F2029" s="82">
        <v>4</v>
      </c>
      <c r="G2029" s="151">
        <v>0.18</v>
      </c>
      <c r="H2029" s="151">
        <v>0.39</v>
      </c>
      <c r="I2029" s="185">
        <v>21</v>
      </c>
      <c r="J2029" s="185">
        <v>7</v>
      </c>
      <c r="K2029" s="196">
        <f>IF(OR(ISBLANK(I2029),ISBLANK(J2029)),"",(J2029/I2029))</f>
        <v>0.33333333333333331</v>
      </c>
      <c r="L2029" s="209" t="str">
        <f>IF(K2029="","",IF(K2029&gt;=H2029,"Yes","No"))</f>
        <v>No</v>
      </c>
      <c r="M2029" s="219" t="str">
        <f>IF(OR(ISBLANK(I2029),ISBLANK(J2029)),"",IF(L2029="No", "TJ status removed",IF(K2029&gt;0.34, K2029 *1.15, K2029+0.05)))</f>
        <v>TJ status removed</v>
      </c>
      <c r="N2029" s="230">
        <v>30.64</v>
      </c>
      <c r="O2029" s="230">
        <v>489.07</v>
      </c>
      <c r="P2029" s="230">
        <v>28.57</v>
      </c>
      <c r="Q2029" s="230">
        <v>1671.86</v>
      </c>
      <c r="R2029"/>
    </row>
    <row r="2030" spans="2:18" ht="15" customHeight="1">
      <c r="B2030" s="82" t="s">
        <v>1197</v>
      </c>
      <c r="C2030" s="86" t="s">
        <v>4119</v>
      </c>
      <c r="D2030" s="86" t="s">
        <v>4120</v>
      </c>
      <c r="E2030" s="82">
        <v>156</v>
      </c>
      <c r="F2030" s="82">
        <v>80</v>
      </c>
      <c r="G2030" s="151">
        <v>0.51</v>
      </c>
      <c r="H2030" s="151">
        <v>0.59</v>
      </c>
      <c r="I2030" s="185">
        <v>144</v>
      </c>
      <c r="J2030" s="185">
        <v>82</v>
      </c>
      <c r="K2030" s="196">
        <f>IF(OR(ISBLANK(I2030),ISBLANK(J2030)),"",(J2030/I2030))</f>
        <v>0.56944444444444442</v>
      </c>
      <c r="L2030" s="209" t="str">
        <f>IF(K2030="","",IF(K2030&gt;=H2030,"Yes","No"))</f>
        <v>No</v>
      </c>
      <c r="M2030" s="219" t="str">
        <f>IF(OR(ISBLANK(I2030),ISBLANK(J2030)),"",IF(L2030="No", "TJ status removed",IF(K2030&gt;0.34, K2030 *1.15, K2030+0.05)))</f>
        <v>TJ status removed</v>
      </c>
      <c r="N2030" s="230">
        <v>24.45</v>
      </c>
      <c r="O2030" s="230">
        <v>364.21</v>
      </c>
      <c r="P2030" s="230">
        <v>16.3</v>
      </c>
      <c r="Q2030" s="230">
        <v>1213.6300000000001</v>
      </c>
      <c r="R2030" t="s">
        <v>3987</v>
      </c>
    </row>
    <row r="2031" spans="2:18" ht="15" customHeight="1">
      <c r="B2031" s="82" t="s">
        <v>1197</v>
      </c>
      <c r="C2031" s="86" t="s">
        <v>4121</v>
      </c>
      <c r="D2031" s="86" t="s">
        <v>4122</v>
      </c>
      <c r="E2031" s="82">
        <v>41</v>
      </c>
      <c r="F2031" s="82">
        <v>3</v>
      </c>
      <c r="G2031" s="151">
        <v>7.0000000000000007E-2</v>
      </c>
      <c r="H2031" s="151">
        <v>0.16</v>
      </c>
      <c r="I2031" s="185">
        <v>51</v>
      </c>
      <c r="J2031" s="185">
        <v>4</v>
      </c>
      <c r="K2031" s="196">
        <f>IF(OR(ISBLANK(I2031),ISBLANK(J2031)),"",(J2031/I2031))</f>
        <v>7.8431372549019607E-2</v>
      </c>
      <c r="L2031" s="209" t="str">
        <f>IF(K2031="","",IF(K2031&gt;=H2031,"Yes","No"))</f>
        <v>No</v>
      </c>
      <c r="M2031" s="219" t="str">
        <f>IF(OR(ISBLANK(I2031),ISBLANK(J2031)),"",IF(L2031="No", "TJ status removed",IF(K2031&gt;0.34, K2031 *1.15, K2031+0.05)))</f>
        <v>TJ status removed</v>
      </c>
      <c r="N2031" s="230">
        <v>8.94</v>
      </c>
      <c r="O2031" s="230">
        <v>869.47</v>
      </c>
      <c r="P2031" s="230">
        <v>27</v>
      </c>
      <c r="Q2031" s="230">
        <v>2007</v>
      </c>
      <c r="R2031" t="s">
        <v>3987</v>
      </c>
    </row>
    <row r="2032" spans="2:18" ht="15" customHeight="1">
      <c r="B2032" s="82" t="s">
        <v>1197</v>
      </c>
      <c r="C2032" s="86" t="s">
        <v>4123</v>
      </c>
      <c r="D2032" s="86" t="s">
        <v>4124</v>
      </c>
      <c r="E2032" s="82">
        <v>69</v>
      </c>
      <c r="F2032" s="82">
        <v>27</v>
      </c>
      <c r="G2032" s="151">
        <v>0.39</v>
      </c>
      <c r="H2032" s="151">
        <v>0.45</v>
      </c>
      <c r="I2032" s="185">
        <v>64</v>
      </c>
      <c r="J2032" s="185">
        <v>30</v>
      </c>
      <c r="K2032" s="196">
        <f>IF(OR(ISBLANK(I2032),ISBLANK(J2032)),"",(J2032/I2032))</f>
        <v>0.46875</v>
      </c>
      <c r="L2032" s="209" t="str">
        <f>IF(K2032="","",IF(K2032&gt;=H2032,"Yes","No"))</f>
        <v>Yes</v>
      </c>
      <c r="M2032" s="219">
        <f>IF(OR(ISBLANK(I2032),ISBLANK(J2032)),"",IF(L2032="No", "TJ status removed",IF(K2032&gt;0.34, K2032 *1.15, K2032+0.05)))</f>
        <v>0.5390625</v>
      </c>
      <c r="N2032" s="230">
        <v>21.68</v>
      </c>
      <c r="O2032" s="230">
        <v>484.12</v>
      </c>
      <c r="P2032" s="230">
        <v>15.7</v>
      </c>
      <c r="Q2032" s="230">
        <v>1532.9</v>
      </c>
      <c r="R2032"/>
    </row>
    <row r="2033" spans="2:18" ht="15" customHeight="1">
      <c r="B2033" s="82" t="s">
        <v>1197</v>
      </c>
      <c r="C2033" s="86" t="s">
        <v>4125</v>
      </c>
      <c r="D2033" s="86" t="s">
        <v>4126</v>
      </c>
      <c r="E2033" s="82">
        <v>254</v>
      </c>
      <c r="F2033" s="82">
        <v>54</v>
      </c>
      <c r="G2033" s="151">
        <v>0.21</v>
      </c>
      <c r="H2033" s="151">
        <v>0.26</v>
      </c>
      <c r="I2033" s="185">
        <v>227</v>
      </c>
      <c r="J2033" s="185">
        <v>67</v>
      </c>
      <c r="K2033" s="196">
        <f>IF(OR(ISBLANK(I2033),ISBLANK(J2033)),"",(J2033/I2033))</f>
        <v>0.29515418502202645</v>
      </c>
      <c r="L2033" s="209" t="str">
        <f>IF(K2033="","",IF(K2033&gt;=H2033,"Yes","No"))</f>
        <v>Yes</v>
      </c>
      <c r="M2033" s="219">
        <f>IF(OR(ISBLANK(I2033),ISBLANK(J2033)),"",IF(L2033="No", "TJ status removed",IF(K2033&gt;0.34, K2033 *1.15, K2033+0.05)))</f>
        <v>0.34515418502202644</v>
      </c>
      <c r="N2033" s="230">
        <v>28.38</v>
      </c>
      <c r="O2033" s="230">
        <v>489.84</v>
      </c>
      <c r="P2033" s="230">
        <v>48.01</v>
      </c>
      <c r="Q2033" s="230">
        <v>2405.19</v>
      </c>
      <c r="R2033"/>
    </row>
    <row r="2034" spans="2:18" ht="15" customHeight="1">
      <c r="B2034" s="82" t="s">
        <v>1197</v>
      </c>
      <c r="C2034" s="86" t="s">
        <v>4127</v>
      </c>
      <c r="D2034" s="86" t="s">
        <v>4128</v>
      </c>
      <c r="E2034" s="82">
        <v>58</v>
      </c>
      <c r="F2034" s="82">
        <v>17</v>
      </c>
      <c r="G2034" s="151">
        <v>0.28999999999999998</v>
      </c>
      <c r="H2034" s="151">
        <v>0.34</v>
      </c>
      <c r="I2034" s="185">
        <v>67</v>
      </c>
      <c r="J2034" s="185">
        <v>19</v>
      </c>
      <c r="K2034" s="196">
        <f>IF(OR(ISBLANK(I2034),ISBLANK(J2034)),"",(J2034/I2034))</f>
        <v>0.28358208955223879</v>
      </c>
      <c r="L2034" s="209" t="str">
        <f>IF(K2034="","",IF(K2034&gt;=H2034,"Yes","No"))</f>
        <v>No</v>
      </c>
      <c r="M2034" s="219" t="str">
        <f>IF(OR(ISBLANK(I2034),ISBLANK(J2034)),"",IF(L2034="No", "TJ status removed",IF(K2034&gt;0.34, K2034 *1.15, K2034+0.05)))</f>
        <v>TJ status removed</v>
      </c>
      <c r="N2034" s="230">
        <v>10.56</v>
      </c>
      <c r="O2034" s="230">
        <v>428.96</v>
      </c>
      <c r="P2034" s="230">
        <v>3.74</v>
      </c>
      <c r="Q2034" s="230">
        <v>3118.84</v>
      </c>
      <c r="R2034"/>
    </row>
    <row r="2035" spans="2:18" ht="15" customHeight="1">
      <c r="B2035" s="82" t="s">
        <v>1197</v>
      </c>
      <c r="C2035" s="86" t="s">
        <v>4129</v>
      </c>
      <c r="D2035" s="86" t="s">
        <v>4130</v>
      </c>
      <c r="E2035" s="82">
        <v>77</v>
      </c>
      <c r="F2035" s="82">
        <v>14</v>
      </c>
      <c r="G2035" s="151">
        <v>0.18</v>
      </c>
      <c r="H2035" s="151">
        <v>0.33</v>
      </c>
      <c r="I2035" s="185">
        <v>98</v>
      </c>
      <c r="J2035" s="185">
        <v>16</v>
      </c>
      <c r="K2035" s="196">
        <f>IF(OR(ISBLANK(I2035),ISBLANK(J2035)),"",(J2035/I2035))</f>
        <v>0.16326530612244897</v>
      </c>
      <c r="L2035" s="209" t="str">
        <f>IF(K2035="","",IF(K2035&gt;=H2035,"Yes","No"))</f>
        <v>No</v>
      </c>
      <c r="M2035" s="219" t="str">
        <f>IF(OR(ISBLANK(I2035),ISBLANK(J2035)),"",IF(L2035="No", "TJ status removed",IF(K2035&gt;0.34, K2035 *1.15, K2035+0.05)))</f>
        <v>TJ status removed</v>
      </c>
      <c r="N2035" s="230">
        <v>0</v>
      </c>
      <c r="O2035" s="230">
        <v>565.05999999999995</v>
      </c>
      <c r="P2035" s="230">
        <v>0</v>
      </c>
      <c r="Q2035" s="230">
        <v>1748.38</v>
      </c>
      <c r="R2035"/>
    </row>
    <row r="2036" spans="2:18" ht="15" customHeight="1">
      <c r="B2036" s="82" t="s">
        <v>1197</v>
      </c>
      <c r="C2036" s="86" t="s">
        <v>4131</v>
      </c>
      <c r="D2036" s="86" t="s">
        <v>4132</v>
      </c>
      <c r="E2036" s="82">
        <v>29</v>
      </c>
      <c r="F2036" s="82">
        <v>6</v>
      </c>
      <c r="G2036" s="151">
        <v>0.21</v>
      </c>
      <c r="H2036" s="151">
        <v>0.41</v>
      </c>
      <c r="I2036" s="185">
        <v>21</v>
      </c>
      <c r="J2036" s="185">
        <v>5</v>
      </c>
      <c r="K2036" s="196">
        <f>IF(OR(ISBLANK(I2036),ISBLANK(J2036)),"",(J2036/I2036))</f>
        <v>0.23809523809523808</v>
      </c>
      <c r="L2036" s="209" t="str">
        <f>IF(K2036="","",IF(K2036&gt;=H2036,"Yes","No"))</f>
        <v>No</v>
      </c>
      <c r="M2036" s="219" t="str">
        <f>IF(OR(ISBLANK(I2036),ISBLANK(J2036)),"",IF(L2036="No", "TJ status removed",IF(K2036&gt;0.34, K2036 *1.15, K2036+0.05)))</f>
        <v>TJ status removed</v>
      </c>
      <c r="N2036" s="230">
        <v>7.19</v>
      </c>
      <c r="O2036" s="230">
        <v>342.56</v>
      </c>
      <c r="P2036" s="230">
        <v>60.8</v>
      </c>
      <c r="Q2036" s="230">
        <v>2607.1999999999998</v>
      </c>
      <c r="R2036"/>
    </row>
    <row r="2037" spans="2:18" ht="15" customHeight="1">
      <c r="B2037" s="82" t="s">
        <v>1197</v>
      </c>
      <c r="C2037" s="86" t="s">
        <v>4133</v>
      </c>
      <c r="D2037" s="86" t="s">
        <v>4134</v>
      </c>
      <c r="E2037" s="82">
        <v>47</v>
      </c>
      <c r="F2037" s="82">
        <v>9</v>
      </c>
      <c r="G2037" s="151">
        <v>0.19</v>
      </c>
      <c r="H2037" s="151">
        <v>0.24</v>
      </c>
      <c r="I2037" s="185">
        <v>53</v>
      </c>
      <c r="J2037" s="185">
        <v>12</v>
      </c>
      <c r="K2037" s="196">
        <f>IF(OR(ISBLANK(I2037),ISBLANK(J2037)),"",(J2037/I2037))</f>
        <v>0.22641509433962265</v>
      </c>
      <c r="L2037" s="209" t="str">
        <f>IF(K2037="","",IF(K2037&gt;=H2037,"Yes","No"))</f>
        <v>No</v>
      </c>
      <c r="M2037" s="219" t="str">
        <f>IF(OR(ISBLANK(I2037),ISBLANK(J2037)),"",IF(L2037="No", "TJ status removed",IF(K2037&gt;0.34, K2037 *1.15, K2037+0.05)))</f>
        <v>TJ status removed</v>
      </c>
      <c r="N2037" s="230">
        <v>17.98</v>
      </c>
      <c r="O2037" s="230">
        <v>1104.8800000000001</v>
      </c>
      <c r="P2037" s="230">
        <v>17.420000000000002</v>
      </c>
      <c r="Q2037" s="230">
        <v>1399.92</v>
      </c>
      <c r="R2037"/>
    </row>
    <row r="2038" spans="2:18" ht="15" customHeight="1">
      <c r="B2038" s="82" t="s">
        <v>1197</v>
      </c>
      <c r="C2038" s="86" t="s">
        <v>4135</v>
      </c>
      <c r="D2038" s="86" t="s">
        <v>4136</v>
      </c>
      <c r="E2038" s="82">
        <v>277</v>
      </c>
      <c r="F2038" s="82">
        <v>28</v>
      </c>
      <c r="G2038" s="151">
        <v>0.1</v>
      </c>
      <c r="H2038" s="151">
        <v>0.22</v>
      </c>
      <c r="I2038" s="185">
        <v>275</v>
      </c>
      <c r="J2038" s="185">
        <v>40</v>
      </c>
      <c r="K2038" s="196">
        <f>IF(OR(ISBLANK(I2038),ISBLANK(J2038)),"",(J2038/I2038))</f>
        <v>0.14545454545454545</v>
      </c>
      <c r="L2038" s="209" t="str">
        <f>IF(K2038="","",IF(K2038&gt;=H2038,"Yes","No"))</f>
        <v>No</v>
      </c>
      <c r="M2038" s="219" t="str">
        <f>IF(OR(ISBLANK(I2038),ISBLANK(J2038)),"",IF(L2038="No", "TJ status removed",IF(K2038&gt;0.34, K2038 *1.15, K2038+0.05)))</f>
        <v>TJ status removed</v>
      </c>
      <c r="N2038" s="230">
        <v>24.07</v>
      </c>
      <c r="O2038" s="230">
        <v>263.44</v>
      </c>
      <c r="P2038" s="230">
        <v>17.78</v>
      </c>
      <c r="Q2038" s="230">
        <v>1660.88</v>
      </c>
      <c r="R2038"/>
    </row>
    <row r="2039" spans="2:18" ht="15" customHeight="1">
      <c r="B2039" s="82" t="s">
        <v>1197</v>
      </c>
      <c r="C2039" s="86" t="s">
        <v>4137</v>
      </c>
      <c r="D2039" s="86" t="s">
        <v>4138</v>
      </c>
      <c r="E2039" s="82">
        <v>25</v>
      </c>
      <c r="F2039" s="82">
        <v>9</v>
      </c>
      <c r="G2039" s="151">
        <v>0.36</v>
      </c>
      <c r="H2039" s="151">
        <v>0.41</v>
      </c>
      <c r="I2039" s="185">
        <v>28</v>
      </c>
      <c r="J2039" s="185">
        <v>6</v>
      </c>
      <c r="K2039" s="196">
        <f>IF(OR(ISBLANK(I2039),ISBLANK(J2039)),"",(J2039/I2039))</f>
        <v>0.21428571428571427</v>
      </c>
      <c r="L2039" s="209" t="str">
        <f>IF(K2039="","",IF(K2039&gt;=H2039,"Yes","No"))</f>
        <v>No</v>
      </c>
      <c r="M2039" s="219" t="str">
        <f>IF(OR(ISBLANK(I2039),ISBLANK(J2039)),"",IF(L2039="No", "TJ status removed",IF(K2039&gt;0.34, K2039 *1.15, K2039+0.05)))</f>
        <v>TJ status removed</v>
      </c>
      <c r="N2039" s="230">
        <v>36.5</v>
      </c>
      <c r="O2039" s="230">
        <v>397.5</v>
      </c>
      <c r="P2039" s="230">
        <v>45.5</v>
      </c>
      <c r="Q2039" s="230">
        <v>1486.83</v>
      </c>
      <c r="R2039" t="s">
        <v>4004</v>
      </c>
    </row>
    <row r="2040" spans="2:18" ht="15" customHeight="1">
      <c r="B2040" s="82" t="s">
        <v>1197</v>
      </c>
      <c r="C2040" s="86" t="s">
        <v>4139</v>
      </c>
      <c r="D2040" s="86" t="s">
        <v>4140</v>
      </c>
      <c r="E2040" s="82">
        <v>27</v>
      </c>
      <c r="F2040" s="82">
        <v>1</v>
      </c>
      <c r="G2040" s="151">
        <v>0.04</v>
      </c>
      <c r="H2040" s="151">
        <v>0.25</v>
      </c>
      <c r="I2040" s="185">
        <v>18</v>
      </c>
      <c r="J2040" s="185">
        <v>5</v>
      </c>
      <c r="K2040" s="196">
        <f>IF(OR(ISBLANK(I2040),ISBLANK(J2040)),"",(J2040/I2040))</f>
        <v>0.27777777777777779</v>
      </c>
      <c r="L2040" s="209" t="str">
        <f>IF(K2040="","",IF(K2040&gt;=H2040,"Yes","No"))</f>
        <v>Yes</v>
      </c>
      <c r="M2040" s="219">
        <f>IF(OR(ISBLANK(I2040),ISBLANK(J2040)),"",IF(L2040="No", "TJ status removed",IF(K2040&gt;0.34, K2040 *1.15, K2040+0.05)))</f>
        <v>0.32777777777777778</v>
      </c>
      <c r="N2040" s="230">
        <v>22</v>
      </c>
      <c r="O2040" s="230">
        <v>893.77</v>
      </c>
      <c r="P2040" s="230">
        <v>15.6</v>
      </c>
      <c r="Q2040" s="230">
        <v>1747.6</v>
      </c>
      <c r="R2040" t="s">
        <v>3987</v>
      </c>
    </row>
    <row r="2041" spans="2:18" ht="15" customHeight="1">
      <c r="B2041" s="82" t="s">
        <v>1197</v>
      </c>
      <c r="C2041" s="86" t="s">
        <v>4141</v>
      </c>
      <c r="D2041" s="86" t="s">
        <v>4142</v>
      </c>
      <c r="E2041" s="82">
        <v>113</v>
      </c>
      <c r="F2041" s="82">
        <v>5</v>
      </c>
      <c r="G2041" s="151">
        <v>0.04</v>
      </c>
      <c r="H2041" s="151">
        <v>0.15</v>
      </c>
      <c r="I2041" s="185">
        <v>171</v>
      </c>
      <c r="J2041" s="185">
        <v>5</v>
      </c>
      <c r="K2041" s="196">
        <f>IF(OR(ISBLANK(I2041),ISBLANK(J2041)),"",(J2041/I2041))</f>
        <v>2.9239766081871343E-2</v>
      </c>
      <c r="L2041" s="209" t="str">
        <f>IF(K2041="","",IF(K2041&gt;=H2041,"Yes","No"))</f>
        <v>No</v>
      </c>
      <c r="M2041" s="219" t="str">
        <f>IF(OR(ISBLANK(I2041),ISBLANK(J2041)),"",IF(L2041="No", "TJ status removed",IF(K2041&gt;0.34, K2041 *1.15, K2041+0.05)))</f>
        <v>TJ status removed</v>
      </c>
      <c r="N2041" s="230">
        <v>25.04</v>
      </c>
      <c r="O2041" s="230">
        <v>164.62</v>
      </c>
      <c r="P2041" s="230">
        <v>12.8</v>
      </c>
      <c r="Q2041" s="230">
        <v>759</v>
      </c>
      <c r="R2041" t="s">
        <v>3987</v>
      </c>
    </row>
    <row r="2042" spans="2:18" ht="15" customHeight="1">
      <c r="B2042" s="82" t="s">
        <v>1197</v>
      </c>
      <c r="C2042" s="86" t="s">
        <v>4143</v>
      </c>
      <c r="D2042" s="86" t="s">
        <v>4144</v>
      </c>
      <c r="E2042" s="82">
        <v>198</v>
      </c>
      <c r="F2042" s="82">
        <v>50</v>
      </c>
      <c r="G2042" s="151">
        <v>0.25</v>
      </c>
      <c r="H2042" s="151">
        <v>0.34</v>
      </c>
      <c r="I2042" s="185">
        <v>297</v>
      </c>
      <c r="J2042" s="185">
        <v>91</v>
      </c>
      <c r="K2042" s="196">
        <f>IF(OR(ISBLANK(I2042),ISBLANK(J2042)),"",(J2042/I2042))</f>
        <v>0.30639730639730639</v>
      </c>
      <c r="L2042" s="209" t="str">
        <f>IF(K2042="","",IF(K2042&gt;=H2042,"Yes","No"))</f>
        <v>No</v>
      </c>
      <c r="M2042" s="219" t="str">
        <f>IF(OR(ISBLANK(I2042),ISBLANK(J2042)),"",IF(L2042="No", "TJ status removed",IF(K2042&gt;0.34, K2042 *1.15, K2042+0.05)))</f>
        <v>TJ status removed</v>
      </c>
      <c r="N2042" s="230">
        <v>0</v>
      </c>
      <c r="O2042" s="230">
        <v>528.27</v>
      </c>
      <c r="P2042" s="230">
        <v>0</v>
      </c>
      <c r="Q2042" s="230">
        <v>1042.42</v>
      </c>
      <c r="R2042"/>
    </row>
    <row r="2043" spans="2:18" ht="15" customHeight="1">
      <c r="B2043" s="82" t="s">
        <v>1197</v>
      </c>
      <c r="C2043" s="86" t="s">
        <v>4145</v>
      </c>
      <c r="D2043" s="86" t="s">
        <v>4146</v>
      </c>
      <c r="E2043" s="82">
        <v>4</v>
      </c>
      <c r="F2043" s="82">
        <v>2</v>
      </c>
      <c r="G2043" s="151">
        <v>0.5</v>
      </c>
      <c r="H2043" s="151">
        <v>0.89</v>
      </c>
      <c r="I2043" s="185">
        <v>4</v>
      </c>
      <c r="J2043" s="185">
        <v>3</v>
      </c>
      <c r="K2043" s="196">
        <f>IF(OR(ISBLANK(I2043),ISBLANK(J2043)),"",(J2043/I2043))</f>
        <v>0.75</v>
      </c>
      <c r="L2043" s="209" t="str">
        <f>IF(K2043="","",IF(K2043&gt;=H2043,"Yes","No"))</f>
        <v>No</v>
      </c>
      <c r="M2043" s="219" t="str">
        <f>IF(OR(ISBLANK(I2043),ISBLANK(J2043)),"",IF(L2043="No", "TJ status removed",IF(K2043&gt;0.34, K2043 *1.15, K2043+0.05)))</f>
        <v>TJ status removed</v>
      </c>
      <c r="N2043" s="230">
        <v>0</v>
      </c>
      <c r="O2043" s="230">
        <v>245</v>
      </c>
      <c r="P2043" s="230">
        <v>0</v>
      </c>
      <c r="Q2043" s="230">
        <v>1309</v>
      </c>
      <c r="R2043"/>
    </row>
    <row r="2044" spans="2:18" ht="15" customHeight="1">
      <c r="B2044" s="82" t="s">
        <v>1197</v>
      </c>
      <c r="C2044" s="86" t="s">
        <v>4147</v>
      </c>
      <c r="D2044" s="86" t="s">
        <v>4148</v>
      </c>
      <c r="E2044" s="82">
        <v>292</v>
      </c>
      <c r="F2044" s="82">
        <v>126</v>
      </c>
      <c r="G2044" s="151">
        <v>0.43</v>
      </c>
      <c r="H2044" s="151">
        <v>0.49</v>
      </c>
      <c r="I2044" s="185">
        <v>212</v>
      </c>
      <c r="J2044" s="185">
        <v>97</v>
      </c>
      <c r="K2044" s="196">
        <f>IF(OR(ISBLANK(I2044),ISBLANK(J2044)),"",(J2044/I2044))</f>
        <v>0.45754716981132076</v>
      </c>
      <c r="L2044" s="209" t="str">
        <f>IF(K2044="","",IF(K2044&gt;=H2044,"Yes","No"))</f>
        <v>No</v>
      </c>
      <c r="M2044" s="219" t="str">
        <f>IF(OR(ISBLANK(I2044),ISBLANK(J2044)),"",IF(L2044="No", "TJ status removed",IF(K2044&gt;0.34, K2044 *1.15, K2044+0.05)))</f>
        <v>TJ status removed</v>
      </c>
      <c r="N2044" s="230">
        <v>14.58</v>
      </c>
      <c r="O2044" s="230">
        <v>438.34</v>
      </c>
      <c r="P2044" s="230">
        <v>18.37</v>
      </c>
      <c r="Q2044" s="230">
        <v>1332.31</v>
      </c>
      <c r="R2044" t="s">
        <v>3987</v>
      </c>
    </row>
    <row r="2045" spans="2:18" ht="15" customHeight="1">
      <c r="B2045" s="82" t="s">
        <v>1197</v>
      </c>
      <c r="C2045" s="86" t="s">
        <v>4149</v>
      </c>
      <c r="D2045" s="86" t="s">
        <v>4150</v>
      </c>
      <c r="E2045" s="82">
        <v>9</v>
      </c>
      <c r="F2045" s="82">
        <v>0</v>
      </c>
      <c r="G2045" s="151">
        <v>0</v>
      </c>
      <c r="H2045" s="151">
        <v>0.21</v>
      </c>
      <c r="I2045" s="185">
        <v>15</v>
      </c>
      <c r="J2045" s="185">
        <v>4</v>
      </c>
      <c r="K2045" s="196">
        <f>IF(OR(ISBLANK(I2045),ISBLANK(J2045)),"",(J2045/I2045))</f>
        <v>0.26666666666666666</v>
      </c>
      <c r="L2045" s="209" t="str">
        <f>IF(K2045="","",IF(K2045&gt;=H2045,"Yes","No"))</f>
        <v>Yes</v>
      </c>
      <c r="M2045" s="219">
        <f>IF(OR(ISBLANK(I2045),ISBLANK(J2045)),"",IF(L2045="No", "TJ status removed",IF(K2045&gt;0.34, K2045 *1.15, K2045+0.05)))</f>
        <v>0.31666666666666665</v>
      </c>
      <c r="N2045" s="230">
        <v>7.91</v>
      </c>
      <c r="O2045" s="230">
        <v>527.09</v>
      </c>
      <c r="P2045" s="230">
        <v>3.25</v>
      </c>
      <c r="Q2045" s="230">
        <v>1708.75</v>
      </c>
      <c r="R2045"/>
    </row>
    <row r="2046" spans="2:18" ht="15" customHeight="1">
      <c r="B2046" s="82" t="s">
        <v>1197</v>
      </c>
      <c r="C2046" s="86" t="s">
        <v>4151</v>
      </c>
      <c r="D2046" s="86" t="s">
        <v>4152</v>
      </c>
      <c r="E2046" s="82">
        <v>430</v>
      </c>
      <c r="F2046" s="82">
        <v>25</v>
      </c>
      <c r="G2046" s="151">
        <v>0.06</v>
      </c>
      <c r="H2046" s="151">
        <v>0.15</v>
      </c>
      <c r="I2046" s="185">
        <v>395</v>
      </c>
      <c r="J2046" s="185">
        <v>25</v>
      </c>
      <c r="K2046" s="196">
        <f>IF(OR(ISBLANK(I2046),ISBLANK(J2046)),"",(J2046/I2046))</f>
        <v>6.3291139240506333E-2</v>
      </c>
      <c r="L2046" s="209" t="str">
        <f>IF(K2046="","",IF(K2046&gt;=H2046,"Yes","No"))</f>
        <v>No</v>
      </c>
      <c r="M2046" s="219" t="str">
        <f>IF(OR(ISBLANK(I2046),ISBLANK(J2046)),"",IF(L2046="No", "TJ status removed",IF(K2046&gt;0.34, K2046 *1.15, K2046+0.05)))</f>
        <v>TJ status removed</v>
      </c>
      <c r="N2046" s="230">
        <v>19.64</v>
      </c>
      <c r="O2046" s="230">
        <v>183.99</v>
      </c>
      <c r="P2046" s="230">
        <v>19.760000000000002</v>
      </c>
      <c r="Q2046" s="230">
        <v>979.08</v>
      </c>
      <c r="R2046" t="s">
        <v>3987</v>
      </c>
    </row>
    <row r="2047" spans="2:18" ht="15" customHeight="1">
      <c r="B2047" s="82" t="s">
        <v>1197</v>
      </c>
      <c r="C2047" s="86" t="s">
        <v>4153</v>
      </c>
      <c r="D2047" s="86" t="s">
        <v>4154</v>
      </c>
      <c r="E2047" s="132">
        <v>25</v>
      </c>
      <c r="F2047" s="132">
        <v>15</v>
      </c>
      <c r="G2047" s="158">
        <v>0.6</v>
      </c>
      <c r="H2047" s="158">
        <v>0.69</v>
      </c>
      <c r="I2047" s="185">
        <v>30</v>
      </c>
      <c r="J2047" s="185">
        <v>13</v>
      </c>
      <c r="K2047" s="196">
        <f>IF(OR(ISBLANK(I2047),ISBLANK(J2047)),"",(J2047/I2047))</f>
        <v>0.43333333333333335</v>
      </c>
      <c r="L2047" s="209" t="str">
        <f>IF(K2047="","",IF(K2047&gt;=H2047,"Yes","No"))</f>
        <v>No</v>
      </c>
      <c r="M2047" s="219" t="str">
        <f>IF(OR(ISBLANK(I2047),ISBLANK(J2047)),"",IF(L2047="No", "TJ status removed",IF(K2047&gt;0.34, K2047 *1.15, K2047+0.05)))</f>
        <v>TJ status removed</v>
      </c>
      <c r="N2047" s="230">
        <v>40.880000000000003</v>
      </c>
      <c r="O2047" s="230">
        <v>458.59</v>
      </c>
      <c r="P2047" s="230">
        <v>20.309999999999999</v>
      </c>
      <c r="Q2047" s="230">
        <v>1404</v>
      </c>
      <c r="R2047"/>
    </row>
    <row r="2048" spans="2:18" ht="15" customHeight="1">
      <c r="B2048" s="82" t="s">
        <v>1197</v>
      </c>
      <c r="C2048" s="86" t="s">
        <v>4155</v>
      </c>
      <c r="D2048" s="86" t="s">
        <v>4156</v>
      </c>
      <c r="E2048" s="82">
        <v>24</v>
      </c>
      <c r="F2048" s="82">
        <v>2</v>
      </c>
      <c r="G2048" s="151">
        <v>0.08</v>
      </c>
      <c r="H2048" s="151">
        <v>0.25</v>
      </c>
      <c r="I2048" s="185">
        <v>26</v>
      </c>
      <c r="J2048" s="185">
        <v>7</v>
      </c>
      <c r="K2048" s="196">
        <f>IF(OR(ISBLANK(I2048),ISBLANK(J2048)),"",(J2048/I2048))</f>
        <v>0.26923076923076922</v>
      </c>
      <c r="L2048" s="209" t="str">
        <f>IF(K2048="","",IF(K2048&gt;=H2048,"Yes","No"))</f>
        <v>Yes</v>
      </c>
      <c r="M2048" s="219">
        <f>IF(OR(ISBLANK(I2048),ISBLANK(J2048)),"",IF(L2048="No", "TJ status removed",IF(K2048&gt;0.34, K2048 *1.15, K2048+0.05)))</f>
        <v>0.31923076923076921</v>
      </c>
      <c r="N2048" s="230">
        <v>5.26</v>
      </c>
      <c r="O2048" s="230">
        <v>98.05</v>
      </c>
      <c r="P2048" s="230">
        <v>25.71</v>
      </c>
      <c r="Q2048" s="230">
        <v>1042.57</v>
      </c>
      <c r="R2048"/>
    </row>
    <row r="2049" spans="2:18" ht="15" customHeight="1">
      <c r="B2049" s="82" t="s">
        <v>1197</v>
      </c>
      <c r="C2049" s="86" t="s">
        <v>4157</v>
      </c>
      <c r="D2049" s="86" t="s">
        <v>4158</v>
      </c>
      <c r="E2049" s="82">
        <v>33</v>
      </c>
      <c r="F2049" s="82">
        <v>10</v>
      </c>
      <c r="G2049" s="151">
        <v>0.3</v>
      </c>
      <c r="H2049" s="151">
        <v>0.35</v>
      </c>
      <c r="I2049" s="185">
        <v>40</v>
      </c>
      <c r="J2049" s="185">
        <v>7</v>
      </c>
      <c r="K2049" s="196">
        <f>IF(OR(ISBLANK(I2049),ISBLANK(J2049)),"",(J2049/I2049))</f>
        <v>0.17499999999999999</v>
      </c>
      <c r="L2049" s="209" t="str">
        <f>IF(K2049="","",IF(K2049&gt;=H2049,"Yes","No"))</f>
        <v>No</v>
      </c>
      <c r="M2049" s="219" t="str">
        <f>IF(OR(ISBLANK(I2049),ISBLANK(J2049)),"",IF(L2049="No", "TJ status removed",IF(K2049&gt;0.34, K2049 *1.15, K2049+0.05)))</f>
        <v>TJ status removed</v>
      </c>
      <c r="N2049" s="230">
        <v>7.24</v>
      </c>
      <c r="O2049" s="230">
        <v>222.36</v>
      </c>
      <c r="P2049" s="230">
        <v>4.8600000000000003</v>
      </c>
      <c r="Q2049" s="230">
        <v>789.43</v>
      </c>
      <c r="R2049"/>
    </row>
    <row r="2050" spans="2:18" ht="15" customHeight="1">
      <c r="B2050" s="82" t="s">
        <v>1197</v>
      </c>
      <c r="C2050" s="86" t="s">
        <v>4159</v>
      </c>
      <c r="D2050" s="86" t="s">
        <v>4160</v>
      </c>
      <c r="E2050" s="82">
        <v>39</v>
      </c>
      <c r="F2050" s="82">
        <v>3</v>
      </c>
      <c r="G2050" s="151">
        <v>0.08</v>
      </c>
      <c r="H2050" s="151">
        <v>0.13</v>
      </c>
      <c r="I2050" s="185">
        <v>29</v>
      </c>
      <c r="J2050" s="185">
        <v>6</v>
      </c>
      <c r="K2050" s="196">
        <f>IF(OR(ISBLANK(I2050),ISBLANK(J2050)),"",(J2050/I2050))</f>
        <v>0.20689655172413793</v>
      </c>
      <c r="L2050" s="209" t="str">
        <f>IF(K2050="","",IF(K2050&gt;=H2050,"Yes","No"))</f>
        <v>Yes</v>
      </c>
      <c r="M2050" s="219">
        <f>IF(OR(ISBLANK(I2050),ISBLANK(J2050)),"",IF(L2050="No", "TJ status removed",IF(K2050&gt;0.34, K2050 *1.15, K2050+0.05)))</f>
        <v>0.25689655172413794</v>
      </c>
      <c r="N2050" s="230">
        <v>19.739999999999998</v>
      </c>
      <c r="O2050" s="230">
        <v>669.04</v>
      </c>
      <c r="P2050" s="230">
        <v>3.17</v>
      </c>
      <c r="Q2050" s="230">
        <v>1724.67</v>
      </c>
      <c r="R2050"/>
    </row>
    <row r="2051" spans="2:18" ht="15" customHeight="1">
      <c r="B2051" s="82" t="s">
        <v>1197</v>
      </c>
      <c r="C2051" s="86" t="s">
        <v>4161</v>
      </c>
      <c r="D2051" s="86" t="s">
        <v>4162</v>
      </c>
      <c r="E2051" s="82">
        <v>51</v>
      </c>
      <c r="F2051" s="82">
        <v>12</v>
      </c>
      <c r="G2051" s="151">
        <v>0.24</v>
      </c>
      <c r="H2051" s="151">
        <v>0.41</v>
      </c>
      <c r="I2051" s="185">
        <v>39</v>
      </c>
      <c r="J2051" s="185">
        <v>12</v>
      </c>
      <c r="K2051" s="196">
        <f>IF(OR(ISBLANK(I2051),ISBLANK(J2051)),"",(J2051/I2051))</f>
        <v>0.30769230769230771</v>
      </c>
      <c r="L2051" s="209" t="str">
        <f>IF(K2051="","",IF(K2051&gt;=H2051,"Yes","No"))</f>
        <v>No</v>
      </c>
      <c r="M2051" s="219" t="str">
        <f>IF(OR(ISBLANK(I2051),ISBLANK(J2051)),"",IF(L2051="No", "TJ status removed",IF(K2051&gt;0.34, K2051 *1.15, K2051+0.05)))</f>
        <v>TJ status removed</v>
      </c>
      <c r="N2051" s="230">
        <v>22.48</v>
      </c>
      <c r="O2051" s="230">
        <v>179.74</v>
      </c>
      <c r="P2051" s="230">
        <v>9.67</v>
      </c>
      <c r="Q2051" s="230">
        <v>1288.33</v>
      </c>
      <c r="R2051"/>
    </row>
    <row r="2052" spans="2:18" ht="15" customHeight="1">
      <c r="B2052" s="82" t="s">
        <v>1197</v>
      </c>
      <c r="C2052" s="86" t="s">
        <v>4163</v>
      </c>
      <c r="D2052" s="86" t="s">
        <v>4164</v>
      </c>
      <c r="E2052" s="82">
        <v>71</v>
      </c>
      <c r="F2052" s="82">
        <v>1</v>
      </c>
      <c r="G2052" s="151">
        <v>0.01</v>
      </c>
      <c r="H2052" s="151">
        <v>0.17</v>
      </c>
      <c r="I2052" s="185">
        <v>70</v>
      </c>
      <c r="J2052" s="185">
        <v>2</v>
      </c>
      <c r="K2052" s="196">
        <f>IF(OR(ISBLANK(I2052),ISBLANK(J2052)),"",(J2052/I2052))</f>
        <v>2.8571428571428571E-2</v>
      </c>
      <c r="L2052" s="209" t="str">
        <f>IF(K2052="","",IF(K2052&gt;=H2052,"Yes","No"))</f>
        <v>No</v>
      </c>
      <c r="M2052" s="219" t="str">
        <f>IF(OR(ISBLANK(I2052),ISBLANK(J2052)),"",IF(L2052="No", "TJ status removed",IF(K2052&gt;0.34, K2052 *1.15, K2052+0.05)))</f>
        <v>TJ status removed</v>
      </c>
      <c r="N2052" s="230">
        <v>3.69</v>
      </c>
      <c r="O2052" s="230">
        <v>169.81</v>
      </c>
      <c r="P2052" s="230">
        <v>12</v>
      </c>
      <c r="Q2052" s="230">
        <v>936.5</v>
      </c>
      <c r="R2052"/>
    </row>
    <row r="2053" spans="2:18" ht="15" customHeight="1">
      <c r="B2053" s="82" t="s">
        <v>1197</v>
      </c>
      <c r="C2053" s="86" t="s">
        <v>4165</v>
      </c>
      <c r="D2053" s="86" t="s">
        <v>4166</v>
      </c>
      <c r="E2053" s="82">
        <v>40</v>
      </c>
      <c r="F2053" s="82">
        <v>1</v>
      </c>
      <c r="G2053" s="151">
        <v>0.03</v>
      </c>
      <c r="H2053" s="151">
        <v>0.13</v>
      </c>
      <c r="I2053" s="185">
        <v>36</v>
      </c>
      <c r="J2053" s="185">
        <v>0</v>
      </c>
      <c r="K2053" s="196">
        <f>IF(OR(ISBLANK(I2053),ISBLANK(J2053)),"",(J2053/I2053))</f>
        <v>0</v>
      </c>
      <c r="L2053" s="209" t="str">
        <f>IF(K2053="","",IF(K2053&gt;=H2053,"Yes","No"))</f>
        <v>No</v>
      </c>
      <c r="M2053" s="219" t="str">
        <f>IF(OR(ISBLANK(I2053),ISBLANK(J2053)),"",IF(L2053="No", "TJ status removed",IF(K2053&gt;0.34, K2053 *1.15, K2053+0.05)))</f>
        <v>TJ status removed</v>
      </c>
      <c r="N2053" s="230">
        <v>7.89</v>
      </c>
      <c r="O2053" s="230">
        <v>263.56</v>
      </c>
      <c r="P2053" s="230">
        <v>0</v>
      </c>
      <c r="Q2053" s="230">
        <v>0</v>
      </c>
      <c r="R2053"/>
    </row>
    <row r="2054" spans="2:18" ht="15" customHeight="1">
      <c r="B2054" s="82" t="s">
        <v>1197</v>
      </c>
      <c r="C2054" s="86" t="s">
        <v>4167</v>
      </c>
      <c r="D2054" s="86" t="s">
        <v>4168</v>
      </c>
      <c r="E2054" s="82">
        <v>200</v>
      </c>
      <c r="F2054" s="82">
        <v>14</v>
      </c>
      <c r="G2054" s="151">
        <v>7.0000000000000007E-2</v>
      </c>
      <c r="H2054" s="151">
        <v>0.17</v>
      </c>
      <c r="I2054" s="185">
        <v>207</v>
      </c>
      <c r="J2054" s="185">
        <v>12</v>
      </c>
      <c r="K2054" s="196">
        <f>IF(OR(ISBLANK(I2054),ISBLANK(J2054)),"",(J2054/I2054))</f>
        <v>5.7971014492753624E-2</v>
      </c>
      <c r="L2054" s="209" t="str">
        <f>IF(K2054="","",IF(K2054&gt;=H2054,"Yes","No"))</f>
        <v>No</v>
      </c>
      <c r="M2054" s="219" t="str">
        <f>IF(OR(ISBLANK(I2054),ISBLANK(J2054)),"",IF(L2054="No", "TJ status removed",IF(K2054&gt;0.34, K2054 *1.15, K2054+0.05)))</f>
        <v>TJ status removed</v>
      </c>
      <c r="N2054" s="230">
        <v>11.34</v>
      </c>
      <c r="O2054" s="230">
        <v>210.53</v>
      </c>
      <c r="P2054" s="230">
        <v>6.42</v>
      </c>
      <c r="Q2054" s="230">
        <v>1033.92</v>
      </c>
      <c r="R2054"/>
    </row>
    <row r="2055" spans="2:18" ht="15" customHeight="1">
      <c r="B2055" s="82" t="s">
        <v>1197</v>
      </c>
      <c r="C2055" s="86" t="s">
        <v>4169</v>
      </c>
      <c r="D2055" s="86" t="s">
        <v>4170</v>
      </c>
      <c r="E2055" s="82">
        <v>111</v>
      </c>
      <c r="F2055" s="82">
        <v>26</v>
      </c>
      <c r="G2055" s="151">
        <v>0.23</v>
      </c>
      <c r="H2055" s="151">
        <v>0.28000000000000003</v>
      </c>
      <c r="I2055" s="185">
        <v>153</v>
      </c>
      <c r="J2055" s="185">
        <v>52</v>
      </c>
      <c r="K2055" s="196">
        <f>IF(OR(ISBLANK(I2055),ISBLANK(J2055)),"",(J2055/I2055))</f>
        <v>0.33986928104575165</v>
      </c>
      <c r="L2055" s="209" t="str">
        <f>IF(K2055="","",IF(K2055&gt;=H2055,"Yes","No"))</f>
        <v>Yes</v>
      </c>
      <c r="M2055" s="219">
        <f>IF(OR(ISBLANK(I2055),ISBLANK(J2055)),"",IF(L2055="No", "TJ status removed",IF(K2055&gt;0.34, K2055 *1.15, K2055+0.05)))</f>
        <v>0.38986928104575164</v>
      </c>
      <c r="N2055" s="230">
        <v>17.12</v>
      </c>
      <c r="O2055" s="230">
        <v>556.52</v>
      </c>
      <c r="P2055" s="230">
        <v>11.63</v>
      </c>
      <c r="Q2055" s="230">
        <v>1846.44</v>
      </c>
      <c r="R2055"/>
    </row>
    <row r="2056" spans="2:18" ht="15" customHeight="1">
      <c r="B2056" s="82" t="s">
        <v>1197</v>
      </c>
      <c r="C2056" s="86" t="s">
        <v>4171</v>
      </c>
      <c r="D2056" s="86" t="s">
        <v>4172</v>
      </c>
      <c r="E2056" s="82">
        <v>17</v>
      </c>
      <c r="F2056" s="82">
        <v>4</v>
      </c>
      <c r="G2056" s="151">
        <v>0.24</v>
      </c>
      <c r="H2056" s="151">
        <v>0.28999999999999998</v>
      </c>
      <c r="I2056" s="185">
        <v>12</v>
      </c>
      <c r="J2056" s="185">
        <v>4</v>
      </c>
      <c r="K2056" s="196">
        <f>IF(OR(ISBLANK(I2056),ISBLANK(J2056)),"",(J2056/I2056))</f>
        <v>0.33333333333333331</v>
      </c>
      <c r="L2056" s="209" t="str">
        <f>IF(K2056="","",IF(K2056&gt;=H2056,"Yes","No"))</f>
        <v>Yes</v>
      </c>
      <c r="M2056" s="219">
        <f>IF(OR(ISBLANK(I2056),ISBLANK(J2056)),"",IF(L2056="No", "TJ status removed",IF(K2056&gt;0.34, K2056 *1.15, K2056+0.05)))</f>
        <v>0.3833333333333333</v>
      </c>
      <c r="N2056" s="230">
        <v>0</v>
      </c>
      <c r="O2056" s="230">
        <v>232.63</v>
      </c>
      <c r="P2056" s="230">
        <v>0</v>
      </c>
      <c r="Q2056" s="230">
        <v>1035.5</v>
      </c>
      <c r="R2056"/>
    </row>
    <row r="2057" spans="2:18" ht="15" customHeight="1">
      <c r="B2057" s="82" t="s">
        <v>1197</v>
      </c>
      <c r="C2057" s="86" t="s">
        <v>4173</v>
      </c>
      <c r="D2057" s="86" t="s">
        <v>4174</v>
      </c>
      <c r="E2057" s="82">
        <v>24</v>
      </c>
      <c r="F2057" s="82">
        <v>6</v>
      </c>
      <c r="G2057" s="151">
        <v>0.25</v>
      </c>
      <c r="H2057" s="151">
        <v>0.3</v>
      </c>
      <c r="I2057" s="185">
        <v>29</v>
      </c>
      <c r="J2057" s="185">
        <v>3</v>
      </c>
      <c r="K2057" s="196">
        <f>IF(OR(ISBLANK(I2057),ISBLANK(J2057)),"",(J2057/I2057))</f>
        <v>0.10344827586206896</v>
      </c>
      <c r="L2057" s="209" t="str">
        <f>IF(K2057="","",IF(K2057&gt;=H2057,"Yes","No"))</f>
        <v>No</v>
      </c>
      <c r="M2057" s="219" t="str">
        <f>IF(OR(ISBLANK(I2057),ISBLANK(J2057)),"",IF(L2057="No", "TJ status removed",IF(K2057&gt;0.34, K2057 *1.15, K2057+0.05)))</f>
        <v>TJ status removed</v>
      </c>
      <c r="N2057" s="230">
        <v>4.58</v>
      </c>
      <c r="O2057" s="230">
        <v>119.62</v>
      </c>
      <c r="P2057" s="230">
        <v>0</v>
      </c>
      <c r="Q2057" s="230">
        <v>949.33</v>
      </c>
      <c r="R2057"/>
    </row>
    <row r="2058" spans="2:18" ht="15" customHeight="1">
      <c r="B2058" s="82" t="s">
        <v>1197</v>
      </c>
      <c r="C2058" s="86" t="s">
        <v>4175</v>
      </c>
      <c r="D2058" s="86" t="s">
        <v>4176</v>
      </c>
      <c r="E2058" s="82">
        <v>111</v>
      </c>
      <c r="F2058" s="82">
        <v>40</v>
      </c>
      <c r="G2058" s="151">
        <v>0.36</v>
      </c>
      <c r="H2058" s="151">
        <v>0.47</v>
      </c>
      <c r="I2058" s="185">
        <v>132</v>
      </c>
      <c r="J2058" s="185">
        <v>60</v>
      </c>
      <c r="K2058" s="196">
        <f>IF(OR(ISBLANK(I2058),ISBLANK(J2058)),"",(J2058/I2058))</f>
        <v>0.45454545454545453</v>
      </c>
      <c r="L2058" s="209" t="str">
        <f>IF(K2058="","",IF(K2058&gt;=H2058,"Yes","No"))</f>
        <v>No</v>
      </c>
      <c r="M2058" s="219" t="str">
        <f>IF(OR(ISBLANK(I2058),ISBLANK(J2058)),"",IF(L2058="No", "TJ status removed",IF(K2058&gt;0.34, K2058 *1.15, K2058+0.05)))</f>
        <v>TJ status removed</v>
      </c>
      <c r="N2058" s="230">
        <v>28.89</v>
      </c>
      <c r="O2058" s="230">
        <v>583.71</v>
      </c>
      <c r="P2058" s="230">
        <v>24.18</v>
      </c>
      <c r="Q2058" s="230">
        <v>1670.78</v>
      </c>
      <c r="R2058"/>
    </row>
    <row r="2059" spans="2:18" ht="15" customHeight="1">
      <c r="B2059" s="82" t="s">
        <v>1197</v>
      </c>
      <c r="C2059" s="86" t="s">
        <v>4177</v>
      </c>
      <c r="D2059" s="86" t="s">
        <v>4178</v>
      </c>
      <c r="E2059" s="82">
        <v>21</v>
      </c>
      <c r="F2059" s="82">
        <v>1</v>
      </c>
      <c r="G2059" s="151">
        <v>0.05</v>
      </c>
      <c r="H2059" s="151">
        <v>0.1</v>
      </c>
      <c r="I2059" s="185">
        <v>17</v>
      </c>
      <c r="J2059" s="185">
        <v>1</v>
      </c>
      <c r="K2059" s="196">
        <f>IF(OR(ISBLANK(I2059),ISBLANK(J2059)),"",(J2059/I2059))</f>
        <v>5.8823529411764705E-2</v>
      </c>
      <c r="L2059" s="209" t="str">
        <f>IF(K2059="","",IF(K2059&gt;=H2059,"Yes","No"))</f>
        <v>No</v>
      </c>
      <c r="M2059" s="219" t="str">
        <f>IF(OR(ISBLANK(I2059),ISBLANK(J2059)),"",IF(L2059="No", "TJ status removed",IF(K2059&gt;0.34, K2059 *1.15, K2059+0.05)))</f>
        <v>TJ status removed</v>
      </c>
      <c r="N2059" s="230">
        <v>0</v>
      </c>
      <c r="O2059" s="230">
        <v>222.25</v>
      </c>
      <c r="P2059" s="230">
        <v>0</v>
      </c>
      <c r="Q2059" s="230">
        <v>1122</v>
      </c>
      <c r="R2059" t="s">
        <v>3987</v>
      </c>
    </row>
    <row r="2060" spans="2:18" ht="15" customHeight="1">
      <c r="B2060" s="82" t="s">
        <v>1197</v>
      </c>
      <c r="C2060" s="86" t="s">
        <v>4179</v>
      </c>
      <c r="D2060" s="86" t="s">
        <v>4180</v>
      </c>
      <c r="E2060" s="82">
        <v>104</v>
      </c>
      <c r="F2060" s="82">
        <v>8</v>
      </c>
      <c r="G2060" s="151">
        <v>0.08</v>
      </c>
      <c r="H2060" s="151">
        <v>0.18</v>
      </c>
      <c r="I2060" s="185">
        <v>149</v>
      </c>
      <c r="J2060" s="185">
        <v>19</v>
      </c>
      <c r="K2060" s="196">
        <f>IF(OR(ISBLANK(I2060),ISBLANK(J2060)),"",(J2060/I2060))</f>
        <v>0.12751677852348994</v>
      </c>
      <c r="L2060" s="209" t="str">
        <f>IF(K2060="","",IF(K2060&gt;=H2060,"Yes","No"))</f>
        <v>No</v>
      </c>
      <c r="M2060" s="219" t="str">
        <f>IF(OR(ISBLANK(I2060),ISBLANK(J2060)),"",IF(L2060="No", "TJ status removed",IF(K2060&gt;0.34, K2060 *1.15, K2060+0.05)))</f>
        <v>TJ status removed</v>
      </c>
      <c r="N2060" s="230">
        <v>7.97</v>
      </c>
      <c r="O2060" s="230">
        <v>98.18</v>
      </c>
      <c r="P2060" s="230">
        <v>5.47</v>
      </c>
      <c r="Q2060" s="230">
        <v>669.21</v>
      </c>
      <c r="R2060"/>
    </row>
    <row r="2061" spans="2:18" ht="15" customHeight="1">
      <c r="B2061" s="82" t="s">
        <v>1197</v>
      </c>
      <c r="C2061" s="86" t="s">
        <v>4181</v>
      </c>
      <c r="D2061" s="86" t="s">
        <v>4182</v>
      </c>
      <c r="E2061" s="82">
        <v>59</v>
      </c>
      <c r="F2061" s="82">
        <v>21</v>
      </c>
      <c r="G2061" s="151">
        <v>0.36</v>
      </c>
      <c r="H2061" s="151">
        <v>0.41</v>
      </c>
      <c r="I2061" s="185">
        <v>75</v>
      </c>
      <c r="J2061" s="185">
        <v>16</v>
      </c>
      <c r="K2061" s="196">
        <f>IF(OR(ISBLANK(I2061),ISBLANK(J2061)),"",(J2061/I2061))</f>
        <v>0.21333333333333335</v>
      </c>
      <c r="L2061" s="209" t="str">
        <f>IF(K2061="","",IF(K2061&gt;=H2061,"Yes","No"))</f>
        <v>No</v>
      </c>
      <c r="M2061" s="219" t="str">
        <f>IF(OR(ISBLANK(I2061),ISBLANK(J2061)),"",IF(L2061="No", "TJ status removed",IF(K2061&gt;0.34, K2061 *1.15, K2061+0.05)))</f>
        <v>TJ status removed</v>
      </c>
      <c r="N2061" s="230">
        <v>23.05</v>
      </c>
      <c r="O2061" s="230">
        <v>285.81</v>
      </c>
      <c r="P2061" s="230">
        <v>14.63</v>
      </c>
      <c r="Q2061" s="230">
        <v>1068.8800000000001</v>
      </c>
      <c r="R2061"/>
    </row>
    <row r="2062" spans="2:18" ht="15" customHeight="1">
      <c r="B2062" s="82" t="s">
        <v>1197</v>
      </c>
      <c r="C2062" s="86" t="s">
        <v>4183</v>
      </c>
      <c r="D2062" s="86" t="s">
        <v>4184</v>
      </c>
      <c r="E2062" s="82">
        <v>290</v>
      </c>
      <c r="F2062" s="82">
        <v>42</v>
      </c>
      <c r="G2062" s="151">
        <v>0.14000000000000001</v>
      </c>
      <c r="H2062" s="151">
        <v>0.25</v>
      </c>
      <c r="I2062" s="185">
        <v>253</v>
      </c>
      <c r="J2062" s="185">
        <v>55</v>
      </c>
      <c r="K2062" s="196">
        <f>IF(OR(ISBLANK(I2062),ISBLANK(J2062)),"",(J2062/I2062))</f>
        <v>0.21739130434782608</v>
      </c>
      <c r="L2062" s="209" t="str">
        <f>IF(K2062="","",IF(K2062&gt;=H2062,"Yes","No"))</f>
        <v>No</v>
      </c>
      <c r="M2062" s="219" t="str">
        <f>IF(OR(ISBLANK(I2062),ISBLANK(J2062)),"",IF(L2062="No", "TJ status removed",IF(K2062&gt;0.34, K2062 *1.15, K2062+0.05)))</f>
        <v>TJ status removed</v>
      </c>
      <c r="N2062" s="230">
        <v>15.21</v>
      </c>
      <c r="O2062" s="230">
        <v>276.75</v>
      </c>
      <c r="P2062" s="230">
        <v>13.07</v>
      </c>
      <c r="Q2062" s="230">
        <v>1426.45</v>
      </c>
      <c r="R2062"/>
    </row>
    <row r="2063" spans="2:18" ht="15" customHeight="1">
      <c r="B2063" s="82" t="s">
        <v>1197</v>
      </c>
      <c r="C2063" s="86" t="s">
        <v>4185</v>
      </c>
      <c r="D2063" s="86" t="s">
        <v>4186</v>
      </c>
      <c r="E2063" s="82">
        <v>22</v>
      </c>
      <c r="F2063" s="82">
        <v>6</v>
      </c>
      <c r="G2063" s="151">
        <v>0.27</v>
      </c>
      <c r="H2063" s="151">
        <v>0.33</v>
      </c>
      <c r="I2063" s="185">
        <v>26</v>
      </c>
      <c r="J2063" s="185">
        <v>12</v>
      </c>
      <c r="K2063" s="196">
        <f>IF(OR(ISBLANK(I2063),ISBLANK(J2063)),"",(J2063/I2063))</f>
        <v>0.46153846153846156</v>
      </c>
      <c r="L2063" s="209" t="str">
        <f>IF(K2063="","",IF(K2063&gt;=H2063,"Yes","No"))</f>
        <v>Yes</v>
      </c>
      <c r="M2063" s="219">
        <f>IF(OR(ISBLANK(I2063),ISBLANK(J2063)),"",IF(L2063="No", "TJ status removed",IF(K2063&gt;0.34, K2063 *1.15, K2063+0.05)))</f>
        <v>0.53076923076923077</v>
      </c>
      <c r="N2063" s="230">
        <v>11.64</v>
      </c>
      <c r="O2063" s="230">
        <v>599</v>
      </c>
      <c r="P2063" s="230">
        <v>29</v>
      </c>
      <c r="Q2063" s="230">
        <v>1892.42</v>
      </c>
      <c r="R2063" t="s">
        <v>3987</v>
      </c>
    </row>
    <row r="2064" spans="2:18" ht="15" customHeight="1">
      <c r="B2064" s="82" t="s">
        <v>1197</v>
      </c>
      <c r="C2064" s="86" t="s">
        <v>4187</v>
      </c>
      <c r="D2064" s="86" t="s">
        <v>4188</v>
      </c>
      <c r="E2064" s="82">
        <v>34</v>
      </c>
      <c r="F2064" s="82">
        <v>12</v>
      </c>
      <c r="G2064" s="151">
        <v>0.35</v>
      </c>
      <c r="H2064" s="151">
        <v>0.55000000000000004</v>
      </c>
      <c r="I2064" s="185">
        <v>27</v>
      </c>
      <c r="J2064" s="185">
        <v>10</v>
      </c>
      <c r="K2064" s="196">
        <f>IF(OR(ISBLANK(I2064),ISBLANK(J2064)),"",(J2064/I2064))</f>
        <v>0.37037037037037035</v>
      </c>
      <c r="L2064" s="209" t="str">
        <f>IF(K2064="","",IF(K2064&gt;=H2064,"Yes","No"))</f>
        <v>No</v>
      </c>
      <c r="M2064" s="219" t="str">
        <f>IF(OR(ISBLANK(I2064),ISBLANK(J2064)),"",IF(L2064="No", "TJ status removed",IF(K2064&gt;0.34, K2064 *1.15, K2064+0.05)))</f>
        <v>TJ status removed</v>
      </c>
      <c r="N2064" s="230">
        <v>26.94</v>
      </c>
      <c r="O2064" s="230">
        <v>662.88</v>
      </c>
      <c r="P2064" s="230">
        <v>12.8</v>
      </c>
      <c r="Q2064" s="230">
        <v>2201.8000000000002</v>
      </c>
      <c r="R2064" t="s">
        <v>4189</v>
      </c>
    </row>
    <row r="2065" spans="2:18" ht="15" customHeight="1">
      <c r="B2065" s="82" t="s">
        <v>1197</v>
      </c>
      <c r="C2065" s="86" t="s">
        <v>4190</v>
      </c>
      <c r="D2065" s="86" t="s">
        <v>4191</v>
      </c>
      <c r="E2065" s="82">
        <v>22</v>
      </c>
      <c r="F2065" s="82">
        <v>7</v>
      </c>
      <c r="G2065" s="151">
        <v>0.32</v>
      </c>
      <c r="H2065" s="151">
        <v>0.44</v>
      </c>
      <c r="I2065" s="185">
        <v>24</v>
      </c>
      <c r="J2065" s="185">
        <v>10</v>
      </c>
      <c r="K2065" s="196">
        <f>IF(OR(ISBLANK(I2065),ISBLANK(J2065)),"",(J2065/I2065))</f>
        <v>0.41666666666666669</v>
      </c>
      <c r="L2065" s="209" t="str">
        <f>IF(K2065="","",IF(K2065&gt;=H2065,"Yes","No"))</f>
        <v>No</v>
      </c>
      <c r="M2065" s="219" t="str">
        <f>IF(OR(ISBLANK(I2065),ISBLANK(J2065)),"",IF(L2065="No", "TJ status removed",IF(K2065&gt;0.34, K2065 *1.15, K2065+0.05)))</f>
        <v>TJ status removed</v>
      </c>
      <c r="N2065" s="230">
        <v>7.21</v>
      </c>
      <c r="O2065" s="230">
        <v>638.42999999999995</v>
      </c>
      <c r="P2065" s="230">
        <v>13.7</v>
      </c>
      <c r="Q2065" s="230">
        <v>2014.6</v>
      </c>
      <c r="R2065"/>
    </row>
    <row r="2066" spans="2:18" ht="15" customHeight="1">
      <c r="B2066" s="82" t="s">
        <v>1197</v>
      </c>
      <c r="C2066" s="86" t="s">
        <v>4192</v>
      </c>
      <c r="D2066" s="86" t="s">
        <v>4193</v>
      </c>
      <c r="E2066" s="82">
        <v>42</v>
      </c>
      <c r="F2066" s="82">
        <v>7</v>
      </c>
      <c r="G2066" s="151">
        <v>0.17</v>
      </c>
      <c r="H2066" s="151">
        <v>0.22</v>
      </c>
      <c r="I2066" s="185">
        <v>55</v>
      </c>
      <c r="J2066" s="185">
        <v>15</v>
      </c>
      <c r="K2066" s="196">
        <f>IF(OR(ISBLANK(I2066),ISBLANK(J2066)),"",(J2066/I2066))</f>
        <v>0.27272727272727271</v>
      </c>
      <c r="L2066" s="209" t="str">
        <f>IF(K2066="","",IF(K2066&gt;=H2066,"Yes","No"))</f>
        <v>Yes</v>
      </c>
      <c r="M2066" s="219">
        <f>IF(OR(ISBLANK(I2066),ISBLANK(J2066)),"",IF(L2066="No", "TJ status removed",IF(K2066&gt;0.34, K2066 *1.15, K2066+0.05)))</f>
        <v>0.3227272727272727</v>
      </c>
      <c r="N2066" s="230">
        <v>15.57</v>
      </c>
      <c r="O2066" s="230">
        <v>1133.4000000000001</v>
      </c>
      <c r="P2066" s="230">
        <v>8.1999999999999993</v>
      </c>
      <c r="Q2066" s="230">
        <v>2772.6</v>
      </c>
      <c r="R2066"/>
    </row>
    <row r="2067" spans="2:18" ht="15" customHeight="1">
      <c r="B2067" s="82" t="s">
        <v>1197</v>
      </c>
      <c r="C2067" s="86" t="s">
        <v>4194</v>
      </c>
      <c r="D2067" s="86" t="s">
        <v>4195</v>
      </c>
      <c r="E2067" s="82">
        <v>77</v>
      </c>
      <c r="F2067" s="82">
        <v>21</v>
      </c>
      <c r="G2067" s="151">
        <v>0.27</v>
      </c>
      <c r="H2067" s="151">
        <v>0.38</v>
      </c>
      <c r="I2067" s="185">
        <v>101</v>
      </c>
      <c r="J2067" s="185">
        <v>37</v>
      </c>
      <c r="K2067" s="196">
        <f>IF(OR(ISBLANK(I2067),ISBLANK(J2067)),"",(J2067/I2067))</f>
        <v>0.36633663366336633</v>
      </c>
      <c r="L2067" s="209" t="str">
        <f>IF(K2067="","",IF(K2067&gt;=H2067,"Yes","No"))</f>
        <v>No</v>
      </c>
      <c r="M2067" s="219" t="str">
        <f>IF(OR(ISBLANK(I2067),ISBLANK(J2067)),"",IF(L2067="No", "TJ status removed",IF(K2067&gt;0.34, K2067 *1.15, K2067+0.05)))</f>
        <v>TJ status removed</v>
      </c>
      <c r="N2067" s="230">
        <v>3.69</v>
      </c>
      <c r="O2067" s="230">
        <v>112.47</v>
      </c>
      <c r="P2067" s="230">
        <v>4.16</v>
      </c>
      <c r="Q2067" s="230">
        <v>727.19</v>
      </c>
      <c r="R2067"/>
    </row>
    <row r="2068" spans="2:18" ht="15" customHeight="1">
      <c r="B2068" s="82" t="s">
        <v>1197</v>
      </c>
      <c r="C2068" s="86" t="s">
        <v>4196</v>
      </c>
      <c r="D2068" s="86" t="s">
        <v>4197</v>
      </c>
      <c r="E2068" s="82">
        <v>55</v>
      </c>
      <c r="F2068" s="82">
        <v>17</v>
      </c>
      <c r="G2068" s="151">
        <v>0.31</v>
      </c>
      <c r="H2068" s="151">
        <v>0.36</v>
      </c>
      <c r="I2068" s="185">
        <v>46</v>
      </c>
      <c r="J2068" s="185">
        <v>17</v>
      </c>
      <c r="K2068" s="196">
        <f>IF(OR(ISBLANK(I2068),ISBLANK(J2068)),"",(J2068/I2068))</f>
        <v>0.36956521739130432</v>
      </c>
      <c r="L2068" s="209" t="str">
        <f>IF(K2068="","",IF(K2068&gt;=H2068,"Yes","No"))</f>
        <v>Yes</v>
      </c>
      <c r="M2068" s="219">
        <f>IF(OR(ISBLANK(I2068),ISBLANK(J2068)),"",IF(L2068="No", "TJ status removed",IF(K2068&gt;0.34, K2068 *1.15, K2068+0.05)))</f>
        <v>0.42499999999999993</v>
      </c>
      <c r="N2068" s="230">
        <v>9.76</v>
      </c>
      <c r="O2068" s="230">
        <v>514.83000000000004</v>
      </c>
      <c r="P2068" s="230">
        <v>21.53</v>
      </c>
      <c r="Q2068" s="230">
        <v>1966.47</v>
      </c>
      <c r="R2068"/>
    </row>
    <row r="2069" spans="2:18" ht="15" customHeight="1">
      <c r="B2069" s="82" t="s">
        <v>1197</v>
      </c>
      <c r="C2069" s="86" t="s">
        <v>4198</v>
      </c>
      <c r="D2069" s="86" t="s">
        <v>4199</v>
      </c>
      <c r="E2069" s="82">
        <v>69</v>
      </c>
      <c r="F2069" s="82">
        <v>16</v>
      </c>
      <c r="G2069" s="151">
        <v>0.23</v>
      </c>
      <c r="H2069" s="151">
        <v>0.32</v>
      </c>
      <c r="I2069" s="185">
        <v>65</v>
      </c>
      <c r="J2069" s="185">
        <v>22</v>
      </c>
      <c r="K2069" s="196">
        <f>IF(OR(ISBLANK(I2069),ISBLANK(J2069)),"",(J2069/I2069))</f>
        <v>0.33846153846153848</v>
      </c>
      <c r="L2069" s="209" t="str">
        <f>IF(K2069="","",IF(K2069&gt;=H2069,"Yes","No"))</f>
        <v>Yes</v>
      </c>
      <c r="M2069" s="219">
        <f>IF(OR(ISBLANK(I2069),ISBLANK(J2069)),"",IF(L2069="No", "TJ status removed",IF(K2069&gt;0.34, K2069 *1.15, K2069+0.05)))</f>
        <v>0.38846153846153847</v>
      </c>
      <c r="N2069" s="230">
        <v>17.37</v>
      </c>
      <c r="O2069" s="230">
        <v>175.42</v>
      </c>
      <c r="P2069" s="230">
        <v>3.91</v>
      </c>
      <c r="Q2069" s="230">
        <v>836.27</v>
      </c>
      <c r="R2069"/>
    </row>
    <row r="2070" spans="2:18" ht="15" customHeight="1">
      <c r="B2070" s="82" t="s">
        <v>1197</v>
      </c>
      <c r="C2070" s="86" t="s">
        <v>4200</v>
      </c>
      <c r="D2070" s="86" t="s">
        <v>4201</v>
      </c>
      <c r="E2070" s="82">
        <v>57</v>
      </c>
      <c r="F2070" s="82">
        <v>0</v>
      </c>
      <c r="G2070" s="151">
        <v>0</v>
      </c>
      <c r="H2070" s="151">
        <v>0.14000000000000001</v>
      </c>
      <c r="I2070" s="185">
        <v>55</v>
      </c>
      <c r="J2070" s="185">
        <v>3</v>
      </c>
      <c r="K2070" s="196">
        <f>IF(OR(ISBLANK(I2070),ISBLANK(J2070)),"",(J2070/I2070))</f>
        <v>5.4545454545454543E-2</v>
      </c>
      <c r="L2070" s="209" t="str">
        <f>IF(K2070="","",IF(K2070&gt;=H2070,"Yes","No"))</f>
        <v>No</v>
      </c>
      <c r="M2070" s="219" t="str">
        <f>IF(OR(ISBLANK(I2070),ISBLANK(J2070)),"",IF(L2070="No", "TJ status removed",IF(K2070&gt;0.34, K2070 *1.15, K2070+0.05)))</f>
        <v>TJ status removed</v>
      </c>
      <c r="N2070" s="230">
        <v>0</v>
      </c>
      <c r="O2070" s="230">
        <v>166.6</v>
      </c>
      <c r="P2070" s="230">
        <v>0</v>
      </c>
      <c r="Q2070" s="230">
        <v>1213.67</v>
      </c>
      <c r="R2070" t="s">
        <v>3987</v>
      </c>
    </row>
    <row r="2071" spans="2:18" ht="15" customHeight="1">
      <c r="B2071" s="82" t="s">
        <v>1197</v>
      </c>
      <c r="C2071" s="86" t="s">
        <v>4202</v>
      </c>
      <c r="D2071" s="86" t="s">
        <v>4203</v>
      </c>
      <c r="E2071" s="82">
        <v>294</v>
      </c>
      <c r="F2071" s="82">
        <v>4</v>
      </c>
      <c r="G2071" s="151">
        <v>0.01</v>
      </c>
      <c r="H2071" s="151">
        <v>0.1</v>
      </c>
      <c r="I2071" s="185">
        <v>292</v>
      </c>
      <c r="J2071" s="185">
        <v>4</v>
      </c>
      <c r="K2071" s="196">
        <f>IF(OR(ISBLANK(I2071),ISBLANK(J2071)),"",(J2071/I2071))</f>
        <v>1.3698630136986301E-2</v>
      </c>
      <c r="L2071" s="209" t="str">
        <f>IF(K2071="","",IF(K2071&gt;=H2071,"Yes","No"))</f>
        <v>No</v>
      </c>
      <c r="M2071" s="219" t="str">
        <f>IF(OR(ISBLANK(I2071),ISBLANK(J2071)),"",IF(L2071="No", "TJ status removed",IF(K2071&gt;0.34, K2071 *1.15, K2071+0.05)))</f>
        <v>TJ status removed</v>
      </c>
      <c r="N2071" s="230">
        <v>26.64</v>
      </c>
      <c r="O2071" s="230">
        <v>220.89</v>
      </c>
      <c r="P2071" s="230">
        <v>34.5</v>
      </c>
      <c r="Q2071" s="230">
        <v>1010.5</v>
      </c>
      <c r="R2071"/>
    </row>
    <row r="2072" spans="2:18" ht="15" customHeight="1">
      <c r="B2072" s="82" t="s">
        <v>1197</v>
      </c>
      <c r="C2072" s="86" t="s">
        <v>4204</v>
      </c>
      <c r="D2072" s="86" t="s">
        <v>4205</v>
      </c>
      <c r="E2072" s="82">
        <v>139</v>
      </c>
      <c r="F2072" s="82">
        <v>34</v>
      </c>
      <c r="G2072" s="151">
        <v>0.24</v>
      </c>
      <c r="H2072" s="151">
        <v>0.28999999999999998</v>
      </c>
      <c r="I2072" s="185">
        <v>110</v>
      </c>
      <c r="J2072" s="185">
        <v>31</v>
      </c>
      <c r="K2072" s="196">
        <f>IF(OR(ISBLANK(I2072),ISBLANK(J2072)),"",(J2072/I2072))</f>
        <v>0.2818181818181818</v>
      </c>
      <c r="L2072" s="209" t="str">
        <f>IF(K2072="","",IF(K2072&gt;=H2072,"Yes","No"))</f>
        <v>No</v>
      </c>
      <c r="M2072" s="219" t="str">
        <f>IF(OR(ISBLANK(I2072),ISBLANK(J2072)),"",IF(L2072="No", "TJ status removed",IF(K2072&gt;0.34, K2072 *1.15, K2072+0.05)))</f>
        <v>TJ status removed</v>
      </c>
      <c r="N2072" s="230">
        <v>9.9499999999999993</v>
      </c>
      <c r="O2072" s="230">
        <v>675.18</v>
      </c>
      <c r="P2072" s="230">
        <v>13.94</v>
      </c>
      <c r="Q2072" s="230">
        <v>1988.45</v>
      </c>
      <c r="R2072" t="s">
        <v>4004</v>
      </c>
    </row>
    <row r="2073" spans="2:18" ht="15" customHeight="1">
      <c r="B2073" s="82" t="s">
        <v>1197</v>
      </c>
      <c r="C2073" s="86" t="s">
        <v>4206</v>
      </c>
      <c r="D2073" s="86" t="s">
        <v>4207</v>
      </c>
      <c r="E2073" s="82">
        <v>256</v>
      </c>
      <c r="F2073" s="82">
        <v>55</v>
      </c>
      <c r="G2073" s="151">
        <v>0.21</v>
      </c>
      <c r="H2073" s="151">
        <v>0.36</v>
      </c>
      <c r="I2073" s="185">
        <v>242</v>
      </c>
      <c r="J2073" s="185">
        <v>43</v>
      </c>
      <c r="K2073" s="196">
        <f>IF(OR(ISBLANK(I2073),ISBLANK(J2073)),"",(J2073/I2073))</f>
        <v>0.17768595041322313</v>
      </c>
      <c r="L2073" s="209" t="str">
        <f>IF(K2073="","",IF(K2073&gt;=H2073,"Yes","No"))</f>
        <v>No</v>
      </c>
      <c r="M2073" s="219" t="str">
        <f>IF(OR(ISBLANK(I2073),ISBLANK(J2073)),"",IF(L2073="No", "TJ status removed",IF(K2073&gt;0.34, K2073 *1.15, K2073+0.05)))</f>
        <v>TJ status removed</v>
      </c>
      <c r="N2073" s="230">
        <v>12.26</v>
      </c>
      <c r="O2073" s="230">
        <v>145.30000000000001</v>
      </c>
      <c r="P2073" s="230">
        <v>11.47</v>
      </c>
      <c r="Q2073" s="230">
        <v>689.3</v>
      </c>
      <c r="R2073"/>
    </row>
    <row r="2074" spans="2:18" ht="15" customHeight="1">
      <c r="B2074" s="82" t="s">
        <v>1197</v>
      </c>
      <c r="C2074" s="86" t="s">
        <v>4208</v>
      </c>
      <c r="D2074" s="86" t="s">
        <v>4209</v>
      </c>
      <c r="E2074" s="132">
        <v>7</v>
      </c>
      <c r="F2074" s="132">
        <v>4</v>
      </c>
      <c r="G2074" s="158">
        <v>0.56999999999999995</v>
      </c>
      <c r="H2074" s="158">
        <v>0.66</v>
      </c>
      <c r="I2074" s="185">
        <v>3</v>
      </c>
      <c r="J2074" s="185">
        <v>1</v>
      </c>
      <c r="K2074" s="196">
        <f>IF(OR(ISBLANK(I2074),ISBLANK(J2074)),"",(J2074/I2074))</f>
        <v>0.33333333333333331</v>
      </c>
      <c r="L2074" s="209" t="str">
        <f>IF(K2074="","",IF(K2074&gt;=H2074,"Yes","No"))</f>
        <v>No</v>
      </c>
      <c r="M2074" s="219" t="str">
        <f>IF(OR(ISBLANK(I2074),ISBLANK(J2074)),"",IF(L2074="No", "TJ status removed",IF(K2074&gt;0.34, K2074 *1.15, K2074+0.05)))</f>
        <v>TJ status removed</v>
      </c>
      <c r="N2074" s="230">
        <v>42</v>
      </c>
      <c r="O2074" s="230">
        <v>209</v>
      </c>
      <c r="P2074" s="230">
        <v>160</v>
      </c>
      <c r="Q2074" s="230">
        <v>2367</v>
      </c>
      <c r="R2074"/>
    </row>
    <row r="2075" spans="2:18" ht="15" customHeight="1">
      <c r="B2075" s="82" t="s">
        <v>1197</v>
      </c>
      <c r="C2075" s="86" t="s">
        <v>4210</v>
      </c>
      <c r="D2075" s="86" t="s">
        <v>4211</v>
      </c>
      <c r="E2075" s="82">
        <v>70</v>
      </c>
      <c r="F2075" s="82">
        <v>22</v>
      </c>
      <c r="G2075" s="151">
        <v>0.31</v>
      </c>
      <c r="H2075" s="151">
        <v>0.36</v>
      </c>
      <c r="I2075" s="185">
        <v>89</v>
      </c>
      <c r="J2075" s="185">
        <v>32</v>
      </c>
      <c r="K2075" s="196">
        <f>IF(OR(ISBLANK(I2075),ISBLANK(J2075)),"",(J2075/I2075))</f>
        <v>0.3595505617977528</v>
      </c>
      <c r="L2075" s="209" t="str">
        <f>IF(K2075="","",IF(K2075&gt;=H2075,"Yes","No"))</f>
        <v>No</v>
      </c>
      <c r="M2075" s="219" t="str">
        <f>IF(OR(ISBLANK(I2075),ISBLANK(J2075)),"",IF(L2075="No", "TJ status removed",IF(K2075&gt;0.34, K2075 *1.15, K2075+0.05)))</f>
        <v>TJ status removed</v>
      </c>
      <c r="N2075" s="230">
        <v>244.63</v>
      </c>
      <c r="O2075" s="230">
        <v>1133.6300000000001</v>
      </c>
      <c r="P2075" s="230">
        <v>34.56</v>
      </c>
      <c r="Q2075" s="230">
        <v>3159.97</v>
      </c>
      <c r="R2075"/>
    </row>
    <row r="2076" spans="2:18" ht="15" customHeight="1">
      <c r="B2076" s="82" t="s">
        <v>1197</v>
      </c>
      <c r="C2076" s="86" t="s">
        <v>4212</v>
      </c>
      <c r="D2076" s="86" t="s">
        <v>4213</v>
      </c>
      <c r="E2076" s="82">
        <v>19</v>
      </c>
      <c r="F2076" s="82">
        <v>2</v>
      </c>
      <c r="G2076" s="151">
        <v>0.11</v>
      </c>
      <c r="H2076" s="151">
        <v>0.28999999999999998</v>
      </c>
      <c r="I2076" s="185">
        <v>12</v>
      </c>
      <c r="J2076" s="185">
        <v>5</v>
      </c>
      <c r="K2076" s="196">
        <f>IF(OR(ISBLANK(I2076),ISBLANK(J2076)),"",(J2076/I2076))</f>
        <v>0.41666666666666669</v>
      </c>
      <c r="L2076" s="209" t="str">
        <f>IF(K2076="","",IF(K2076&gt;=H2076,"Yes","No"))</f>
        <v>Yes</v>
      </c>
      <c r="M2076" s="219">
        <f>IF(OR(ISBLANK(I2076),ISBLANK(J2076)),"",IF(L2076="No", "TJ status removed",IF(K2076&gt;0.34, K2076 *1.15, K2076+0.05)))</f>
        <v>0.47916666666666663</v>
      </c>
      <c r="N2076" s="230">
        <v>0</v>
      </c>
      <c r="O2076" s="230">
        <v>222.43</v>
      </c>
      <c r="P2076" s="230">
        <v>0</v>
      </c>
      <c r="Q2076" s="230">
        <v>909.2</v>
      </c>
      <c r="R2076"/>
    </row>
    <row r="2077" spans="2:18" ht="15" customHeight="1">
      <c r="B2077" s="82" t="s">
        <v>1197</v>
      </c>
      <c r="C2077" s="86" t="s">
        <v>4214</v>
      </c>
      <c r="D2077" s="86" t="s">
        <v>4215</v>
      </c>
      <c r="E2077" s="82">
        <v>12</v>
      </c>
      <c r="F2077" s="82">
        <v>4</v>
      </c>
      <c r="G2077" s="151">
        <v>0.33</v>
      </c>
      <c r="H2077" s="151">
        <v>0.49</v>
      </c>
      <c r="I2077" s="185">
        <v>9</v>
      </c>
      <c r="J2077" s="185">
        <v>4</v>
      </c>
      <c r="K2077" s="196">
        <f>IF(OR(ISBLANK(I2077),ISBLANK(J2077)),"",(J2077/I2077))</f>
        <v>0.44444444444444442</v>
      </c>
      <c r="L2077" s="209" t="str">
        <f>IF(K2077="","",IF(K2077&gt;=H2077,"Yes","No"))</f>
        <v>No</v>
      </c>
      <c r="M2077" s="219" t="str">
        <f>IF(OR(ISBLANK(I2077),ISBLANK(J2077)),"",IF(L2077="No", "TJ status removed",IF(K2077&gt;0.34, K2077 *1.15, K2077+0.05)))</f>
        <v>TJ status removed</v>
      </c>
      <c r="N2077" s="230">
        <v>0</v>
      </c>
      <c r="O2077" s="230">
        <v>154.19999999999999</v>
      </c>
      <c r="P2077" s="230">
        <v>0</v>
      </c>
      <c r="Q2077" s="230">
        <v>1102.5</v>
      </c>
      <c r="R2077" t="s">
        <v>3987</v>
      </c>
    </row>
    <row r="2078" spans="2:18" ht="15" customHeight="1">
      <c r="B2078" s="82" t="s">
        <v>1197</v>
      </c>
      <c r="C2078" s="86" t="s">
        <v>4216</v>
      </c>
      <c r="D2078" s="86" t="s">
        <v>4217</v>
      </c>
      <c r="E2078" s="82">
        <v>33</v>
      </c>
      <c r="F2078" s="82">
        <v>5</v>
      </c>
      <c r="G2078" s="151">
        <v>0.15</v>
      </c>
      <c r="H2078" s="151">
        <v>0.27</v>
      </c>
      <c r="I2078" s="185">
        <v>44</v>
      </c>
      <c r="J2078" s="185">
        <v>13</v>
      </c>
      <c r="K2078" s="196">
        <f>IF(OR(ISBLANK(I2078),ISBLANK(J2078)),"",(J2078/I2078))</f>
        <v>0.29545454545454547</v>
      </c>
      <c r="L2078" s="209" t="str">
        <f>IF(K2078="","",IF(K2078&gt;=H2078,"Yes","No"))</f>
        <v>Yes</v>
      </c>
      <c r="M2078" s="219">
        <f>IF(OR(ISBLANK(I2078),ISBLANK(J2078)),"",IF(L2078="No", "TJ status removed",IF(K2078&gt;0.34, K2078 *1.15, K2078+0.05)))</f>
        <v>0.34545454545454546</v>
      </c>
      <c r="N2078" s="230">
        <v>10.1</v>
      </c>
      <c r="O2078" s="230">
        <v>240.13</v>
      </c>
      <c r="P2078" s="230">
        <v>5.23</v>
      </c>
      <c r="Q2078" s="230">
        <v>776.23</v>
      </c>
      <c r="R2078"/>
    </row>
    <row r="2079" spans="2:18" ht="15" customHeight="1">
      <c r="B2079" s="82" t="s">
        <v>1197</v>
      </c>
      <c r="C2079" s="86" t="s">
        <v>4218</v>
      </c>
      <c r="D2079" s="86" t="s">
        <v>4219</v>
      </c>
      <c r="E2079" s="82">
        <v>61</v>
      </c>
      <c r="F2079" s="82">
        <v>20</v>
      </c>
      <c r="G2079" s="151">
        <v>0.33</v>
      </c>
      <c r="H2079" s="151">
        <v>0.38</v>
      </c>
      <c r="I2079" s="185">
        <v>42</v>
      </c>
      <c r="J2079" s="185">
        <v>16</v>
      </c>
      <c r="K2079" s="196">
        <f>IF(OR(ISBLANK(I2079),ISBLANK(J2079)),"",(J2079/I2079))</f>
        <v>0.38095238095238093</v>
      </c>
      <c r="L2079" s="209" t="str">
        <f>IF(K2079="","",IF(K2079&gt;=H2079,"Yes","No"))</f>
        <v>Yes</v>
      </c>
      <c r="M2079" s="219">
        <f>IF(OR(ISBLANK(I2079),ISBLANK(J2079)),"",IF(L2079="No", "TJ status removed",IF(K2079&gt;0.34, K2079 *1.15, K2079+0.05)))</f>
        <v>0.43809523809523804</v>
      </c>
      <c r="N2079" s="230">
        <v>13.23</v>
      </c>
      <c r="O2079" s="230">
        <v>985.38</v>
      </c>
      <c r="P2079" s="230">
        <v>43.63</v>
      </c>
      <c r="Q2079" s="230">
        <v>2069.5</v>
      </c>
      <c r="R2079"/>
    </row>
    <row r="2080" spans="2:18" ht="15" customHeight="1">
      <c r="B2080" s="82" t="s">
        <v>1197</v>
      </c>
      <c r="C2080" s="86" t="s">
        <v>4220</v>
      </c>
      <c r="D2080" s="86" t="s">
        <v>4221</v>
      </c>
      <c r="E2080" s="82">
        <v>50</v>
      </c>
      <c r="F2080" s="82">
        <v>15</v>
      </c>
      <c r="G2080" s="151">
        <v>0.3</v>
      </c>
      <c r="H2080" s="151">
        <v>0.35</v>
      </c>
      <c r="I2080" s="185">
        <v>41</v>
      </c>
      <c r="J2080" s="185">
        <v>8</v>
      </c>
      <c r="K2080" s="196">
        <f>IF(OR(ISBLANK(I2080),ISBLANK(J2080)),"",(J2080/I2080))</f>
        <v>0.1951219512195122</v>
      </c>
      <c r="L2080" s="209" t="str">
        <f>IF(K2080="","",IF(K2080&gt;=H2080,"Yes","No"))</f>
        <v>No</v>
      </c>
      <c r="M2080" s="219" t="str">
        <f>IF(OR(ISBLANK(I2080),ISBLANK(J2080)),"",IF(L2080="No", "TJ status removed",IF(K2080&gt;0.34, K2080 *1.15, K2080+0.05)))</f>
        <v>TJ status removed</v>
      </c>
      <c r="N2080" s="230">
        <v>3.94</v>
      </c>
      <c r="O2080" s="230">
        <v>470.7</v>
      </c>
      <c r="P2080" s="230">
        <v>4.38</v>
      </c>
      <c r="Q2080" s="230">
        <v>1497.75</v>
      </c>
      <c r="R2080"/>
    </row>
    <row r="2081" spans="2:18" ht="15" customHeight="1">
      <c r="B2081" s="82" t="s">
        <v>1197</v>
      </c>
      <c r="C2081" s="86" t="s">
        <v>4222</v>
      </c>
      <c r="D2081" s="86" t="s">
        <v>4223</v>
      </c>
      <c r="E2081" s="82">
        <v>68</v>
      </c>
      <c r="F2081" s="82">
        <v>33</v>
      </c>
      <c r="G2081" s="151">
        <v>0.49</v>
      </c>
      <c r="H2081" s="151">
        <v>0.56000000000000005</v>
      </c>
      <c r="I2081" s="185">
        <v>82</v>
      </c>
      <c r="J2081" s="185">
        <v>43</v>
      </c>
      <c r="K2081" s="196">
        <f>IF(OR(ISBLANK(I2081),ISBLANK(J2081)),"",(J2081/I2081))</f>
        <v>0.52439024390243905</v>
      </c>
      <c r="L2081" s="209" t="str">
        <f>IF(K2081="","",IF(K2081&gt;=H2081,"Yes","No"))</f>
        <v>No</v>
      </c>
      <c r="M2081" s="219" t="str">
        <f>IF(OR(ISBLANK(I2081),ISBLANK(J2081)),"",IF(L2081="No", "TJ status removed",IF(K2081&gt;0.34, K2081 *1.15, K2081+0.05)))</f>
        <v>TJ status removed</v>
      </c>
      <c r="N2081" s="230">
        <v>51.62</v>
      </c>
      <c r="O2081" s="230">
        <v>966.82</v>
      </c>
      <c r="P2081" s="230">
        <v>51.86</v>
      </c>
      <c r="Q2081" s="230">
        <v>2462.67</v>
      </c>
      <c r="R2081"/>
    </row>
    <row r="2082" spans="2:18" ht="15" customHeight="1">
      <c r="B2082" s="82" t="s">
        <v>1197</v>
      </c>
      <c r="C2082" s="86" t="s">
        <v>4224</v>
      </c>
      <c r="D2082" s="86" t="s">
        <v>4225</v>
      </c>
      <c r="E2082" s="82">
        <v>74</v>
      </c>
      <c r="F2082" s="82">
        <v>40</v>
      </c>
      <c r="G2082" s="151">
        <v>0.54</v>
      </c>
      <c r="H2082" s="151">
        <v>0.62</v>
      </c>
      <c r="I2082" s="185">
        <v>63</v>
      </c>
      <c r="J2082" s="185">
        <v>33</v>
      </c>
      <c r="K2082" s="196">
        <f>IF(OR(ISBLANK(I2082),ISBLANK(J2082)),"",(J2082/I2082))</f>
        <v>0.52380952380952384</v>
      </c>
      <c r="L2082" s="209" t="str">
        <f>IF(K2082="","",IF(K2082&gt;=H2082,"Yes","No"))</f>
        <v>No</v>
      </c>
      <c r="M2082" s="219" t="str">
        <f>IF(OR(ISBLANK(I2082),ISBLANK(J2082)),"",IF(L2082="No", "TJ status removed",IF(K2082&gt;0.34, K2082 *1.15, K2082+0.05)))</f>
        <v>TJ status removed</v>
      </c>
      <c r="N2082" s="230">
        <v>23.3</v>
      </c>
      <c r="O2082" s="230">
        <v>299.27</v>
      </c>
      <c r="P2082" s="230">
        <v>25.73</v>
      </c>
      <c r="Q2082" s="230">
        <v>2774.61</v>
      </c>
      <c r="R2082"/>
    </row>
    <row r="2083" spans="2:18" ht="15" customHeight="1">
      <c r="B2083" s="82" t="s">
        <v>1197</v>
      </c>
      <c r="C2083" s="86" t="s">
        <v>4226</v>
      </c>
      <c r="D2083" s="86" t="s">
        <v>4227</v>
      </c>
      <c r="E2083" s="82">
        <v>81</v>
      </c>
      <c r="F2083" s="82">
        <v>15</v>
      </c>
      <c r="G2083" s="151">
        <v>0.19</v>
      </c>
      <c r="H2083" s="151">
        <v>0.28999999999999998</v>
      </c>
      <c r="I2083" s="185">
        <v>94</v>
      </c>
      <c r="J2083" s="185">
        <v>26</v>
      </c>
      <c r="K2083" s="196">
        <f>IF(OR(ISBLANK(I2083),ISBLANK(J2083)),"",(J2083/I2083))</f>
        <v>0.27659574468085107</v>
      </c>
      <c r="L2083" s="209" t="str">
        <f>IF(K2083="","",IF(K2083&gt;=H2083,"Yes","No"))</f>
        <v>No</v>
      </c>
      <c r="M2083" s="219" t="str">
        <f>IF(OR(ISBLANK(I2083),ISBLANK(J2083)),"",IF(L2083="No", "TJ status removed",IF(K2083&gt;0.34, K2083 *1.15, K2083+0.05)))</f>
        <v>TJ status removed</v>
      </c>
      <c r="N2083" s="230">
        <v>10.81</v>
      </c>
      <c r="O2083" s="230">
        <v>388.44</v>
      </c>
      <c r="P2083" s="230">
        <v>18.079999999999998</v>
      </c>
      <c r="Q2083" s="230">
        <v>1609.42</v>
      </c>
      <c r="R2083"/>
    </row>
    <row r="2084" spans="2:18" ht="15" customHeight="1">
      <c r="B2084" s="82" t="s">
        <v>1197</v>
      </c>
      <c r="C2084" s="86" t="s">
        <v>4228</v>
      </c>
      <c r="D2084" s="86" t="s">
        <v>4229</v>
      </c>
      <c r="E2084" s="82">
        <v>13</v>
      </c>
      <c r="F2084" s="82">
        <v>3</v>
      </c>
      <c r="G2084" s="151">
        <v>0.23</v>
      </c>
      <c r="H2084" s="151">
        <v>0.28000000000000003</v>
      </c>
      <c r="I2084" s="185">
        <v>16</v>
      </c>
      <c r="J2084" s="185">
        <v>1</v>
      </c>
      <c r="K2084" s="196">
        <f>IF(OR(ISBLANK(I2084),ISBLANK(J2084)),"",(J2084/I2084))</f>
        <v>6.25E-2</v>
      </c>
      <c r="L2084" s="209" t="str">
        <f>IF(K2084="","",IF(K2084&gt;=H2084,"Yes","No"))</f>
        <v>No</v>
      </c>
      <c r="M2084" s="219" t="str">
        <f>IF(OR(ISBLANK(I2084),ISBLANK(J2084)),"",IF(L2084="No", "TJ status removed",IF(K2084&gt;0.34, K2084 *1.15, K2084+0.05)))</f>
        <v>TJ status removed</v>
      </c>
      <c r="N2084" s="230">
        <v>5.33</v>
      </c>
      <c r="O2084" s="230">
        <v>713.2</v>
      </c>
      <c r="P2084" s="230">
        <v>0</v>
      </c>
      <c r="Q2084" s="230">
        <v>1204</v>
      </c>
      <c r="R2084"/>
    </row>
    <row r="2085" spans="2:18" ht="15" customHeight="1">
      <c r="B2085" s="82" t="s">
        <v>1197</v>
      </c>
      <c r="C2085" s="86" t="s">
        <v>4230</v>
      </c>
      <c r="D2085" s="86" t="s">
        <v>4231</v>
      </c>
      <c r="E2085" s="82">
        <v>38</v>
      </c>
      <c r="F2085" s="82">
        <v>12</v>
      </c>
      <c r="G2085" s="151">
        <v>0.32</v>
      </c>
      <c r="H2085" s="151">
        <v>0.43</v>
      </c>
      <c r="I2085" s="185">
        <v>45</v>
      </c>
      <c r="J2085" s="185">
        <v>16</v>
      </c>
      <c r="K2085" s="196">
        <f>IF(OR(ISBLANK(I2085),ISBLANK(J2085)),"",(J2085/I2085))</f>
        <v>0.35555555555555557</v>
      </c>
      <c r="L2085" s="209" t="str">
        <f>IF(K2085="","",IF(K2085&gt;=H2085,"Yes","No"))</f>
        <v>No</v>
      </c>
      <c r="M2085" s="219" t="str">
        <f>IF(OR(ISBLANK(I2085),ISBLANK(J2085)),"",IF(L2085="No", "TJ status removed",IF(K2085&gt;0.34, K2085 *1.15, K2085+0.05)))</f>
        <v>TJ status removed</v>
      </c>
      <c r="N2085" s="230">
        <v>7.59</v>
      </c>
      <c r="O2085" s="230">
        <v>370.9</v>
      </c>
      <c r="P2085" s="230">
        <v>8.94</v>
      </c>
      <c r="Q2085" s="230">
        <v>1474.63</v>
      </c>
      <c r="R2085"/>
    </row>
    <row r="2086" spans="2:18" ht="15" customHeight="1">
      <c r="B2086" s="82" t="s">
        <v>1197</v>
      </c>
      <c r="C2086" s="86" t="s">
        <v>4232</v>
      </c>
      <c r="D2086" s="86" t="s">
        <v>4233</v>
      </c>
      <c r="E2086" s="82">
        <v>33</v>
      </c>
      <c r="F2086" s="82">
        <v>9</v>
      </c>
      <c r="G2086" s="151">
        <v>0.27</v>
      </c>
      <c r="H2086" s="151">
        <v>0.44</v>
      </c>
      <c r="I2086" s="185">
        <v>21</v>
      </c>
      <c r="J2086" s="185">
        <v>6</v>
      </c>
      <c r="K2086" s="196">
        <f>IF(OR(ISBLANK(I2086),ISBLANK(J2086)),"",(J2086/I2086))</f>
        <v>0.2857142857142857</v>
      </c>
      <c r="L2086" s="209" t="str">
        <f>IF(K2086="","",IF(K2086&gt;=H2086,"Yes","No"))</f>
        <v>No</v>
      </c>
      <c r="M2086" s="219" t="str">
        <f>IF(OR(ISBLANK(I2086),ISBLANK(J2086)),"",IF(L2086="No", "TJ status removed",IF(K2086&gt;0.34, K2086 *1.15, K2086+0.05)))</f>
        <v>TJ status removed</v>
      </c>
      <c r="N2086" s="230">
        <v>17.13</v>
      </c>
      <c r="O2086" s="230">
        <v>633</v>
      </c>
      <c r="P2086" s="230">
        <v>60.17</v>
      </c>
      <c r="Q2086" s="230">
        <v>2722.83</v>
      </c>
      <c r="R2086"/>
    </row>
    <row r="2087" spans="2:18" ht="15" customHeight="1">
      <c r="B2087" s="82" t="s">
        <v>1197</v>
      </c>
      <c r="C2087" s="86" t="s">
        <v>4234</v>
      </c>
      <c r="D2087" s="86" t="s">
        <v>4235</v>
      </c>
      <c r="E2087" s="82">
        <v>47</v>
      </c>
      <c r="F2087" s="82">
        <v>1</v>
      </c>
      <c r="G2087" s="151">
        <v>0.02</v>
      </c>
      <c r="H2087" s="151">
        <v>0.13</v>
      </c>
      <c r="I2087" s="185">
        <v>68</v>
      </c>
      <c r="J2087" s="185">
        <v>8</v>
      </c>
      <c r="K2087" s="196">
        <f>IF(OR(ISBLANK(I2087),ISBLANK(J2087)),"",(J2087/I2087))</f>
        <v>0.11764705882352941</v>
      </c>
      <c r="L2087" s="209" t="str">
        <f>IF(K2087="","",IF(K2087&gt;=H2087,"Yes","No"))</f>
        <v>No</v>
      </c>
      <c r="M2087" s="219" t="str">
        <f>IF(OR(ISBLANK(I2087),ISBLANK(J2087)),"",IF(L2087="No", "TJ status removed",IF(K2087&gt;0.34, K2087 *1.15, K2087+0.05)))</f>
        <v>TJ status removed</v>
      </c>
      <c r="N2087" s="230">
        <v>5.62</v>
      </c>
      <c r="O2087" s="230">
        <v>181.8</v>
      </c>
      <c r="P2087" s="230">
        <v>9.1300000000000008</v>
      </c>
      <c r="Q2087" s="230">
        <v>1292</v>
      </c>
      <c r="R2087"/>
    </row>
    <row r="2088" spans="2:18" ht="15" customHeight="1">
      <c r="B2088" s="82" t="s">
        <v>1197</v>
      </c>
      <c r="C2088" s="86" t="s">
        <v>4236</v>
      </c>
      <c r="D2088" s="86" t="s">
        <v>4237</v>
      </c>
      <c r="E2088" s="82">
        <v>222</v>
      </c>
      <c r="F2088" s="82">
        <v>28</v>
      </c>
      <c r="G2088" s="151">
        <v>0.13</v>
      </c>
      <c r="H2088" s="151">
        <v>0.18</v>
      </c>
      <c r="I2088" s="185">
        <v>183</v>
      </c>
      <c r="J2088" s="185">
        <v>61</v>
      </c>
      <c r="K2088" s="196">
        <f>IF(OR(ISBLANK(I2088),ISBLANK(J2088)),"",(J2088/I2088))</f>
        <v>0.33333333333333331</v>
      </c>
      <c r="L2088" s="209" t="str">
        <f>IF(K2088="","",IF(K2088&gt;=H2088,"Yes","No"))</f>
        <v>Yes</v>
      </c>
      <c r="M2088" s="219">
        <f>IF(OR(ISBLANK(I2088),ISBLANK(J2088)),"",IF(L2088="No", "TJ status removed",IF(K2088&gt;0.34, K2088 *1.15, K2088+0.05)))</f>
        <v>0.3833333333333333</v>
      </c>
      <c r="N2088" s="230">
        <v>11.34</v>
      </c>
      <c r="O2088" s="230">
        <v>151.34</v>
      </c>
      <c r="P2088" s="230">
        <v>5.85</v>
      </c>
      <c r="Q2088" s="230">
        <v>763.2</v>
      </c>
      <c r="R2088" t="s">
        <v>3987</v>
      </c>
    </row>
    <row r="2089" spans="2:18" ht="15" customHeight="1">
      <c r="B2089" s="82" t="s">
        <v>1197</v>
      </c>
      <c r="C2089" s="86" t="s">
        <v>4238</v>
      </c>
      <c r="D2089" s="86" t="s">
        <v>4239</v>
      </c>
      <c r="E2089" s="82">
        <v>39</v>
      </c>
      <c r="F2089" s="82">
        <v>10</v>
      </c>
      <c r="G2089" s="151">
        <v>0.26</v>
      </c>
      <c r="H2089" s="151">
        <v>0.31</v>
      </c>
      <c r="I2089" s="185">
        <v>30</v>
      </c>
      <c r="J2089" s="185">
        <v>12</v>
      </c>
      <c r="K2089" s="196">
        <f>IF(OR(ISBLANK(I2089),ISBLANK(J2089)),"",(J2089/I2089))</f>
        <v>0.4</v>
      </c>
      <c r="L2089" s="209" t="str">
        <f>IF(K2089="","",IF(K2089&gt;=H2089,"Yes","No"))</f>
        <v>Yes</v>
      </c>
      <c r="M2089" s="219">
        <f>IF(OR(ISBLANK(I2089),ISBLANK(J2089)),"",IF(L2089="No", "TJ status removed",IF(K2089&gt;0.34, K2089 *1.15, K2089+0.05)))</f>
        <v>0.45999999999999996</v>
      </c>
      <c r="N2089" s="230">
        <v>11.22</v>
      </c>
      <c r="O2089" s="230">
        <v>139.28</v>
      </c>
      <c r="P2089" s="230">
        <v>1.75</v>
      </c>
      <c r="Q2089" s="230">
        <v>815.42</v>
      </c>
      <c r="R2089"/>
    </row>
    <row r="2090" spans="2:18" ht="15" customHeight="1">
      <c r="B2090" s="82" t="s">
        <v>1197</v>
      </c>
      <c r="C2090" s="86" t="s">
        <v>4240</v>
      </c>
      <c r="D2090" s="86" t="s">
        <v>4241</v>
      </c>
      <c r="E2090" s="82">
        <v>60</v>
      </c>
      <c r="F2090" s="82">
        <v>16</v>
      </c>
      <c r="G2090" s="151">
        <v>0.27</v>
      </c>
      <c r="H2090" s="151">
        <v>0.32</v>
      </c>
      <c r="I2090" s="185">
        <v>55</v>
      </c>
      <c r="J2090" s="185">
        <v>17</v>
      </c>
      <c r="K2090" s="196">
        <f>IF(OR(ISBLANK(I2090),ISBLANK(J2090)),"",(J2090/I2090))</f>
        <v>0.30909090909090908</v>
      </c>
      <c r="L2090" s="209" t="str">
        <f>IF(K2090="","",IF(K2090&gt;=H2090,"Yes","No"))</f>
        <v>No</v>
      </c>
      <c r="M2090" s="219" t="str">
        <f>IF(OR(ISBLANK(I2090),ISBLANK(J2090)),"",IF(L2090="No", "TJ status removed",IF(K2090&gt;0.34, K2090 *1.15, K2090+0.05)))</f>
        <v>TJ status removed</v>
      </c>
      <c r="N2090" s="230">
        <v>25.05</v>
      </c>
      <c r="O2090" s="230">
        <v>324.83999999999997</v>
      </c>
      <c r="P2090" s="230">
        <v>25.24</v>
      </c>
      <c r="Q2090" s="230">
        <v>1251.06</v>
      </c>
      <c r="R2090"/>
    </row>
    <row r="2091" spans="2:18" ht="15" customHeight="1">
      <c r="B2091" s="82" t="s">
        <v>1197</v>
      </c>
      <c r="C2091" s="86" t="s">
        <v>4242</v>
      </c>
      <c r="D2091" s="86" t="s">
        <v>4243</v>
      </c>
      <c r="E2091" s="82">
        <v>168</v>
      </c>
      <c r="F2091" s="82">
        <v>33</v>
      </c>
      <c r="G2091" s="151">
        <v>0.2</v>
      </c>
      <c r="H2091" s="151">
        <v>0.39</v>
      </c>
      <c r="I2091" s="185">
        <v>123</v>
      </c>
      <c r="J2091" s="185">
        <v>32</v>
      </c>
      <c r="K2091" s="196">
        <f>IF(OR(ISBLANK(I2091),ISBLANK(J2091)),"",(J2091/I2091))</f>
        <v>0.26016260162601629</v>
      </c>
      <c r="L2091" s="209" t="str">
        <f>IF(K2091="","",IF(K2091&gt;=H2091,"Yes","No"))</f>
        <v>No</v>
      </c>
      <c r="M2091" s="219" t="str">
        <f>IF(OR(ISBLANK(I2091),ISBLANK(J2091)),"",IF(L2091="No", "TJ status removed",IF(K2091&gt;0.34, K2091 *1.15, K2091+0.05)))</f>
        <v>TJ status removed</v>
      </c>
      <c r="N2091" s="230">
        <v>33.42</v>
      </c>
      <c r="O2091" s="230">
        <v>767.79</v>
      </c>
      <c r="P2091" s="230">
        <v>20.66</v>
      </c>
      <c r="Q2091" s="230">
        <v>1798.28</v>
      </c>
      <c r="R2091"/>
    </row>
    <row r="2092" spans="2:18" ht="15" customHeight="1">
      <c r="B2092" s="82" t="s">
        <v>1197</v>
      </c>
      <c r="C2092" s="86" t="s">
        <v>4244</v>
      </c>
      <c r="D2092" s="86" t="s">
        <v>4245</v>
      </c>
      <c r="E2092" s="82">
        <v>130</v>
      </c>
      <c r="F2092" s="82">
        <v>9</v>
      </c>
      <c r="G2092" s="151">
        <v>7.0000000000000007E-2</v>
      </c>
      <c r="H2092" s="151">
        <v>0.2</v>
      </c>
      <c r="I2092" s="185">
        <v>70</v>
      </c>
      <c r="J2092" s="185">
        <v>8</v>
      </c>
      <c r="K2092" s="196">
        <f>IF(OR(ISBLANK(I2092),ISBLANK(J2092)),"",(J2092/I2092))</f>
        <v>0.11428571428571428</v>
      </c>
      <c r="L2092" s="209" t="str">
        <f>IF(K2092="","",IF(K2092&gt;=H2092,"Yes","No"))</f>
        <v>No</v>
      </c>
      <c r="M2092" s="219" t="str">
        <f>IF(OR(ISBLANK(I2092),ISBLANK(J2092)),"",IF(L2092="No", "TJ status removed",IF(K2092&gt;0.34, K2092 *1.15, K2092+0.05)))</f>
        <v>TJ status removed</v>
      </c>
      <c r="N2092" s="230">
        <v>6.95</v>
      </c>
      <c r="O2092" s="230">
        <v>154.88999999999999</v>
      </c>
      <c r="P2092" s="230">
        <v>4.5</v>
      </c>
      <c r="Q2092" s="230">
        <v>704</v>
      </c>
      <c r="R2092"/>
    </row>
    <row r="2093" spans="2:18" ht="15" customHeight="1">
      <c r="B2093" s="82" t="s">
        <v>1197</v>
      </c>
      <c r="C2093" s="86" t="s">
        <v>4246</v>
      </c>
      <c r="D2093" s="86" t="s">
        <v>4247</v>
      </c>
      <c r="E2093" s="82">
        <v>20</v>
      </c>
      <c r="F2093" s="82">
        <v>2</v>
      </c>
      <c r="G2093" s="151">
        <v>0.1</v>
      </c>
      <c r="H2093" s="151">
        <v>0.15</v>
      </c>
      <c r="I2093" s="185">
        <v>18</v>
      </c>
      <c r="J2093" s="185">
        <v>3</v>
      </c>
      <c r="K2093" s="196">
        <f>IF(OR(ISBLANK(I2093),ISBLANK(J2093)),"",(J2093/I2093))</f>
        <v>0.16666666666666666</v>
      </c>
      <c r="L2093" s="209" t="str">
        <f>IF(K2093="","",IF(K2093&gt;=H2093,"Yes","No"))</f>
        <v>Yes</v>
      </c>
      <c r="M2093" s="219">
        <f>IF(OR(ISBLANK(I2093),ISBLANK(J2093)),"",IF(L2093="No", "TJ status removed",IF(K2093&gt;0.34, K2093 *1.15, K2093+0.05)))</f>
        <v>0.21666666666666667</v>
      </c>
      <c r="N2093" s="230">
        <v>9.4700000000000006</v>
      </c>
      <c r="O2093" s="230">
        <v>505.6</v>
      </c>
      <c r="P2093" s="230">
        <v>0</v>
      </c>
      <c r="Q2093" s="230">
        <v>1404.33</v>
      </c>
      <c r="R2093"/>
    </row>
    <row r="2094" spans="2:18" ht="15" customHeight="1">
      <c r="B2094" s="82" t="s">
        <v>1197</v>
      </c>
      <c r="C2094" s="86" t="s">
        <v>4248</v>
      </c>
      <c r="D2094" s="86" t="s">
        <v>4249</v>
      </c>
      <c r="E2094" s="82">
        <v>356</v>
      </c>
      <c r="F2094" s="82">
        <v>50</v>
      </c>
      <c r="G2094" s="151">
        <v>0.14000000000000001</v>
      </c>
      <c r="H2094" s="151">
        <v>0.19</v>
      </c>
      <c r="I2094" s="185">
        <v>441</v>
      </c>
      <c r="J2094" s="185">
        <v>63</v>
      </c>
      <c r="K2094" s="196">
        <f>IF(OR(ISBLANK(I2094),ISBLANK(J2094)),"",(J2094/I2094))</f>
        <v>0.14285714285714285</v>
      </c>
      <c r="L2094" s="209" t="str">
        <f>IF(K2094="","",IF(K2094&gt;=H2094,"Yes","No"))</f>
        <v>No</v>
      </c>
      <c r="M2094" s="219" t="str">
        <f>IF(OR(ISBLANK(I2094),ISBLANK(J2094)),"",IF(L2094="No", "TJ status removed",IF(K2094&gt;0.34, K2094 *1.15, K2094+0.05)))</f>
        <v>TJ status removed</v>
      </c>
      <c r="N2094" s="230">
        <v>56.69</v>
      </c>
      <c r="O2094" s="230">
        <v>510.48</v>
      </c>
      <c r="P2094" s="230">
        <v>44.84</v>
      </c>
      <c r="Q2094" s="230">
        <v>1100.51</v>
      </c>
      <c r="R2094"/>
    </row>
    <row r="2095" spans="2:18" ht="15" customHeight="1">
      <c r="B2095" s="82" t="s">
        <v>1197</v>
      </c>
      <c r="C2095" s="86" t="s">
        <v>4250</v>
      </c>
      <c r="D2095" s="86" t="s">
        <v>4251</v>
      </c>
      <c r="E2095" s="82">
        <v>14</v>
      </c>
      <c r="F2095" s="82">
        <v>7</v>
      </c>
      <c r="G2095" s="151">
        <v>0.5</v>
      </c>
      <c r="H2095" s="151">
        <v>0.57999999999999996</v>
      </c>
      <c r="I2095" s="185">
        <v>18</v>
      </c>
      <c r="J2095" s="185">
        <v>9</v>
      </c>
      <c r="K2095" s="196">
        <f>IF(OR(ISBLANK(I2095),ISBLANK(J2095)),"",(J2095/I2095))</f>
        <v>0.5</v>
      </c>
      <c r="L2095" s="209" t="str">
        <f>IF(K2095="","",IF(K2095&gt;=H2095,"Yes","No"))</f>
        <v>No</v>
      </c>
      <c r="M2095" s="219" t="str">
        <f>IF(OR(ISBLANK(I2095),ISBLANK(J2095)),"",IF(L2095="No", "TJ status removed",IF(K2095&gt;0.34, K2095 *1.15, K2095+0.05)))</f>
        <v>TJ status removed</v>
      </c>
      <c r="N2095" s="230">
        <v>0</v>
      </c>
      <c r="O2095" s="230">
        <v>144.22</v>
      </c>
      <c r="P2095" s="230">
        <v>7.56</v>
      </c>
      <c r="Q2095" s="230">
        <v>2264.89</v>
      </c>
      <c r="R2095"/>
    </row>
    <row r="2096" spans="2:18" ht="15" customHeight="1">
      <c r="B2096" s="82" t="s">
        <v>1197</v>
      </c>
      <c r="C2096" s="86" t="s">
        <v>4252</v>
      </c>
      <c r="D2096" s="86" t="s">
        <v>4253</v>
      </c>
      <c r="E2096" s="82">
        <v>23</v>
      </c>
      <c r="F2096" s="82">
        <v>3</v>
      </c>
      <c r="G2096" s="151">
        <v>0.13</v>
      </c>
      <c r="H2096" s="151">
        <v>0.37</v>
      </c>
      <c r="I2096" s="185">
        <v>21</v>
      </c>
      <c r="J2096" s="185">
        <v>1</v>
      </c>
      <c r="K2096" s="196">
        <f>IF(OR(ISBLANK(I2096),ISBLANK(J2096)),"",(J2096/I2096))</f>
        <v>4.7619047619047616E-2</v>
      </c>
      <c r="L2096" s="209" t="str">
        <f>IF(K2096="","",IF(K2096&gt;=H2096,"Yes","No"))</f>
        <v>No</v>
      </c>
      <c r="M2096" s="219" t="str">
        <f>IF(OR(ISBLANK(I2096),ISBLANK(J2096)),"",IF(L2096="No", "TJ status removed",IF(K2096&gt;0.34, K2096 *1.15, K2096+0.05)))</f>
        <v>TJ status removed</v>
      </c>
      <c r="N2096" s="230">
        <v>0</v>
      </c>
      <c r="O2096" s="230">
        <v>178.75</v>
      </c>
      <c r="P2096" s="230">
        <v>0</v>
      </c>
      <c r="Q2096" s="230">
        <v>804</v>
      </c>
      <c r="R2096"/>
    </row>
    <row r="2097" spans="2:18" ht="15" customHeight="1">
      <c r="B2097" s="82" t="s">
        <v>1197</v>
      </c>
      <c r="C2097" s="86" t="s">
        <v>4254</v>
      </c>
      <c r="D2097" s="86" t="s">
        <v>4255</v>
      </c>
      <c r="E2097" s="82">
        <v>16</v>
      </c>
      <c r="F2097" s="82">
        <v>6</v>
      </c>
      <c r="G2097" s="151">
        <v>0.38</v>
      </c>
      <c r="H2097" s="151">
        <v>0.44</v>
      </c>
      <c r="I2097" s="185">
        <v>24</v>
      </c>
      <c r="J2097" s="185">
        <v>15</v>
      </c>
      <c r="K2097" s="196">
        <f>IF(OR(ISBLANK(I2097),ISBLANK(J2097)),"",(J2097/I2097))</f>
        <v>0.625</v>
      </c>
      <c r="L2097" s="209" t="str">
        <f>IF(K2097="","",IF(K2097&gt;=H2097,"Yes","No"))</f>
        <v>Yes</v>
      </c>
      <c r="M2097" s="219">
        <f>IF(OR(ISBLANK(I2097),ISBLANK(J2097)),"",IF(L2097="No", "TJ status removed",IF(K2097&gt;0.34, K2097 *1.15, K2097+0.05)))</f>
        <v>0.71875</v>
      </c>
      <c r="N2097" s="230">
        <v>0</v>
      </c>
      <c r="O2097" s="230">
        <v>111.33</v>
      </c>
      <c r="P2097" s="230">
        <v>0</v>
      </c>
      <c r="Q2097" s="230">
        <v>782.6</v>
      </c>
      <c r="R2097" t="s">
        <v>4004</v>
      </c>
    </row>
    <row r="2098" spans="2:18" ht="15" customHeight="1">
      <c r="B2098" s="82" t="s">
        <v>1197</v>
      </c>
      <c r="C2098" s="86" t="s">
        <v>4256</v>
      </c>
      <c r="D2098" s="86" t="s">
        <v>4257</v>
      </c>
      <c r="E2098" s="82">
        <v>41</v>
      </c>
      <c r="F2098" s="82">
        <v>6</v>
      </c>
      <c r="G2098" s="151">
        <v>0.15</v>
      </c>
      <c r="H2098" s="151">
        <v>0.21</v>
      </c>
      <c r="I2098" s="185">
        <v>31</v>
      </c>
      <c r="J2098" s="185">
        <v>2</v>
      </c>
      <c r="K2098" s="196">
        <f>IF(OR(ISBLANK(I2098),ISBLANK(J2098)),"",(J2098/I2098))</f>
        <v>6.4516129032258063E-2</v>
      </c>
      <c r="L2098" s="209" t="str">
        <f>IF(K2098="","",IF(K2098&gt;=H2098,"Yes","No"))</f>
        <v>No</v>
      </c>
      <c r="M2098" s="219" t="str">
        <f>IF(OR(ISBLANK(I2098),ISBLANK(J2098)),"",IF(L2098="No", "TJ status removed",IF(K2098&gt;0.34, K2098 *1.15, K2098+0.05)))</f>
        <v>TJ status removed</v>
      </c>
      <c r="N2098" s="230">
        <v>3.21</v>
      </c>
      <c r="O2098" s="230">
        <v>191.59</v>
      </c>
      <c r="P2098" s="230">
        <v>0</v>
      </c>
      <c r="Q2098" s="230">
        <v>729</v>
      </c>
      <c r="R2098" t="s">
        <v>3987</v>
      </c>
    </row>
    <row r="2099" spans="2:18" ht="15" customHeight="1">
      <c r="B2099" s="82" t="s">
        <v>1197</v>
      </c>
      <c r="C2099" s="86" t="s">
        <v>4258</v>
      </c>
      <c r="D2099" s="86" t="s">
        <v>4259</v>
      </c>
      <c r="E2099" s="82">
        <v>29</v>
      </c>
      <c r="F2099" s="82">
        <v>4</v>
      </c>
      <c r="G2099" s="151">
        <v>0.14000000000000001</v>
      </c>
      <c r="H2099" s="151">
        <v>0.25</v>
      </c>
      <c r="I2099" s="185">
        <v>25</v>
      </c>
      <c r="J2099" s="185">
        <v>2</v>
      </c>
      <c r="K2099" s="196">
        <f>IF(OR(ISBLANK(I2099),ISBLANK(J2099)),"",(J2099/I2099))</f>
        <v>0.08</v>
      </c>
      <c r="L2099" s="209" t="str">
        <f>IF(K2099="","",IF(K2099&gt;=H2099,"Yes","No"))</f>
        <v>No</v>
      </c>
      <c r="M2099" s="219" t="str">
        <f>IF(OR(ISBLANK(I2099),ISBLANK(J2099)),"",IF(L2099="No", "TJ status removed",IF(K2099&gt;0.34, K2099 *1.15, K2099+0.05)))</f>
        <v>TJ status removed</v>
      </c>
      <c r="N2099" s="230">
        <v>2.2599999999999998</v>
      </c>
      <c r="O2099" s="230">
        <v>262.52</v>
      </c>
      <c r="P2099" s="230">
        <v>0</v>
      </c>
      <c r="Q2099" s="230">
        <v>794.5</v>
      </c>
      <c r="R2099" t="s">
        <v>4260</v>
      </c>
    </row>
    <row r="2100" spans="2:18" ht="15" customHeight="1">
      <c r="B2100" s="82" t="s">
        <v>1197</v>
      </c>
      <c r="C2100" s="86" t="s">
        <v>4261</v>
      </c>
      <c r="D2100" s="86" t="s">
        <v>4262</v>
      </c>
      <c r="E2100" s="82">
        <v>73</v>
      </c>
      <c r="F2100" s="82">
        <v>3</v>
      </c>
      <c r="G2100" s="151">
        <v>0.04</v>
      </c>
      <c r="H2100" s="151">
        <v>0.15</v>
      </c>
      <c r="I2100" s="185">
        <v>71</v>
      </c>
      <c r="J2100" s="185">
        <v>5</v>
      </c>
      <c r="K2100" s="196">
        <f>IF(OR(ISBLANK(I2100),ISBLANK(J2100)),"",(J2100/I2100))</f>
        <v>7.0422535211267609E-2</v>
      </c>
      <c r="L2100" s="209" t="str">
        <f>IF(K2100="","",IF(K2100&gt;=H2100,"Yes","No"))</f>
        <v>No</v>
      </c>
      <c r="M2100" s="219" t="str">
        <f>IF(OR(ISBLANK(I2100),ISBLANK(J2100)),"",IF(L2100="No", "TJ status removed",IF(K2100&gt;0.34, K2100 *1.15, K2100+0.05)))</f>
        <v>TJ status removed</v>
      </c>
      <c r="N2100" s="230">
        <v>3.27</v>
      </c>
      <c r="O2100" s="230">
        <v>80.45</v>
      </c>
      <c r="P2100" s="230">
        <v>0</v>
      </c>
      <c r="Q2100" s="230">
        <v>1082.4000000000001</v>
      </c>
      <c r="R2100" t="s">
        <v>4260</v>
      </c>
    </row>
    <row r="2101" spans="2:18" ht="15" customHeight="1">
      <c r="B2101" s="82" t="s">
        <v>1197</v>
      </c>
      <c r="C2101" s="86" t="s">
        <v>4263</v>
      </c>
      <c r="D2101" s="86" t="s">
        <v>4264</v>
      </c>
      <c r="E2101" s="82">
        <v>77</v>
      </c>
      <c r="F2101" s="82">
        <v>13</v>
      </c>
      <c r="G2101" s="151">
        <v>0.17</v>
      </c>
      <c r="H2101" s="151">
        <v>0.23</v>
      </c>
      <c r="I2101" s="185">
        <v>66</v>
      </c>
      <c r="J2101" s="185">
        <v>16</v>
      </c>
      <c r="K2101" s="196">
        <f>IF(OR(ISBLANK(I2101),ISBLANK(J2101)),"",(J2101/I2101))</f>
        <v>0.24242424242424243</v>
      </c>
      <c r="L2101" s="209" t="str">
        <f>IF(K2101="","",IF(K2101&gt;=H2101,"Yes","No"))</f>
        <v>Yes</v>
      </c>
      <c r="M2101" s="219">
        <f>IF(OR(ISBLANK(I2101),ISBLANK(J2101)),"",IF(L2101="No", "TJ status removed",IF(K2101&gt;0.34, K2101 *1.15, K2101+0.05)))</f>
        <v>0.29242424242424242</v>
      </c>
      <c r="N2101" s="230">
        <v>19.420000000000002</v>
      </c>
      <c r="O2101" s="230">
        <v>1096</v>
      </c>
      <c r="P2101" s="230">
        <v>42.56</v>
      </c>
      <c r="Q2101" s="230">
        <v>2344.06</v>
      </c>
      <c r="R2101"/>
    </row>
    <row r="2102" spans="2:18" ht="15" customHeight="1">
      <c r="B2102" s="82" t="s">
        <v>1197</v>
      </c>
      <c r="C2102" s="86" t="s">
        <v>4265</v>
      </c>
      <c r="D2102" s="86" t="s">
        <v>4266</v>
      </c>
      <c r="E2102" s="82">
        <v>91</v>
      </c>
      <c r="F2102" s="82">
        <v>19</v>
      </c>
      <c r="G2102" s="151">
        <v>0.21</v>
      </c>
      <c r="H2102" s="151">
        <v>0.26</v>
      </c>
      <c r="I2102" s="185">
        <v>82</v>
      </c>
      <c r="J2102" s="185">
        <v>24</v>
      </c>
      <c r="K2102" s="196">
        <f>IF(OR(ISBLANK(I2102),ISBLANK(J2102)),"",(J2102/I2102))</f>
        <v>0.29268292682926828</v>
      </c>
      <c r="L2102" s="209" t="str">
        <f>IF(K2102="","",IF(K2102&gt;=H2102,"Yes","No"))</f>
        <v>Yes</v>
      </c>
      <c r="M2102" s="219">
        <f>IF(OR(ISBLANK(I2102),ISBLANK(J2102)),"",IF(L2102="No", "TJ status removed",IF(K2102&gt;0.34, K2102 *1.15, K2102+0.05)))</f>
        <v>0.34268292682926826</v>
      </c>
      <c r="N2102" s="230">
        <v>16.899999999999999</v>
      </c>
      <c r="O2102" s="230">
        <v>653.45000000000005</v>
      </c>
      <c r="P2102" s="230">
        <v>15.67</v>
      </c>
      <c r="Q2102" s="230">
        <v>1630</v>
      </c>
      <c r="R2102" t="s">
        <v>3987</v>
      </c>
    </row>
    <row r="2103" spans="2:18" ht="15" customHeight="1">
      <c r="B2103" s="82" t="s">
        <v>1197</v>
      </c>
      <c r="C2103" s="86" t="s">
        <v>4267</v>
      </c>
      <c r="D2103" s="86" t="s">
        <v>4268</v>
      </c>
      <c r="E2103" s="82">
        <v>64</v>
      </c>
      <c r="F2103" s="82">
        <v>36</v>
      </c>
      <c r="G2103" s="151">
        <v>0.56000000000000005</v>
      </c>
      <c r="H2103" s="151">
        <v>0.64</v>
      </c>
      <c r="I2103" s="185">
        <v>61</v>
      </c>
      <c r="J2103" s="185">
        <v>46</v>
      </c>
      <c r="K2103" s="196">
        <f>IF(OR(ISBLANK(I2103),ISBLANK(J2103)),"",(J2103/I2103))</f>
        <v>0.75409836065573765</v>
      </c>
      <c r="L2103" s="209" t="str">
        <f>IF(K2103="","",IF(K2103&gt;=H2103,"Yes","No"))</f>
        <v>Yes</v>
      </c>
      <c r="M2103" s="219">
        <f>IF(OR(ISBLANK(I2103),ISBLANK(J2103)),"",IF(L2103="No", "TJ status removed",IF(K2103&gt;0.34, K2103 *1.15, K2103+0.05)))</f>
        <v>0.86721311475409824</v>
      </c>
      <c r="N2103" s="230">
        <v>15.27</v>
      </c>
      <c r="O2103" s="230">
        <v>797</v>
      </c>
      <c r="P2103" s="230">
        <v>20.149999999999999</v>
      </c>
      <c r="Q2103" s="230">
        <v>2436.41</v>
      </c>
      <c r="R2103"/>
    </row>
    <row r="2104" spans="2:18" ht="15" customHeight="1">
      <c r="B2104" s="82" t="s">
        <v>1197</v>
      </c>
      <c r="C2104" s="86" t="s">
        <v>4269</v>
      </c>
      <c r="D2104" s="86" t="s">
        <v>4270</v>
      </c>
      <c r="E2104" s="82">
        <v>178</v>
      </c>
      <c r="F2104" s="82">
        <v>3</v>
      </c>
      <c r="G2104" s="151">
        <v>0.02</v>
      </c>
      <c r="H2104" s="151">
        <v>0.1</v>
      </c>
      <c r="I2104" s="185">
        <v>202</v>
      </c>
      <c r="J2104" s="185">
        <v>3</v>
      </c>
      <c r="K2104" s="196">
        <f>IF(OR(ISBLANK(I2104),ISBLANK(J2104)),"",(J2104/I2104))</f>
        <v>1.4851485148514851E-2</v>
      </c>
      <c r="L2104" s="209" t="str">
        <f>IF(K2104="","",IF(K2104&gt;=H2104,"Yes","No"))</f>
        <v>No</v>
      </c>
      <c r="M2104" s="219" t="str">
        <f>IF(OR(ISBLANK(I2104),ISBLANK(J2104)),"",IF(L2104="No", "TJ status removed",IF(K2104&gt;0.34, K2104 *1.15, K2104+0.05)))</f>
        <v>TJ status removed</v>
      </c>
      <c r="N2104" s="230">
        <v>47.22</v>
      </c>
      <c r="O2104" s="230">
        <v>308.35000000000002</v>
      </c>
      <c r="P2104" s="230">
        <v>68.67</v>
      </c>
      <c r="Q2104" s="230">
        <v>462.67</v>
      </c>
      <c r="R2104" t="s">
        <v>3987</v>
      </c>
    </row>
    <row r="2105" spans="2:18" ht="15" customHeight="1">
      <c r="B2105" s="82" t="s">
        <v>1197</v>
      </c>
      <c r="C2105" s="86" t="s">
        <v>4271</v>
      </c>
      <c r="D2105" s="86" t="s">
        <v>4272</v>
      </c>
      <c r="E2105" s="82">
        <v>131</v>
      </c>
      <c r="F2105" s="82">
        <v>4</v>
      </c>
      <c r="G2105" s="151">
        <v>0.03</v>
      </c>
      <c r="H2105" s="151">
        <v>0.12</v>
      </c>
      <c r="I2105" s="185">
        <v>130</v>
      </c>
      <c r="J2105" s="185">
        <v>5</v>
      </c>
      <c r="K2105" s="196">
        <f>IF(OR(ISBLANK(I2105),ISBLANK(J2105)),"",(J2105/I2105))</f>
        <v>3.8461538461538464E-2</v>
      </c>
      <c r="L2105" s="209" t="str">
        <f>IF(K2105="","",IF(K2105&gt;=H2105,"Yes","No"))</f>
        <v>No</v>
      </c>
      <c r="M2105" s="219" t="str">
        <f>IF(OR(ISBLANK(I2105),ISBLANK(J2105)),"",IF(L2105="No", "TJ status removed",IF(K2105&gt;0.34, K2105 *1.15, K2105+0.05)))</f>
        <v>TJ status removed</v>
      </c>
      <c r="N2105" s="230">
        <v>31.55</v>
      </c>
      <c r="O2105" s="230">
        <v>166.59</v>
      </c>
      <c r="P2105" s="230">
        <v>81.2</v>
      </c>
      <c r="Q2105" s="230">
        <v>255.4</v>
      </c>
      <c r="R2105" t="s">
        <v>3987</v>
      </c>
    </row>
    <row r="2106" spans="2:18" ht="15" customHeight="1">
      <c r="B2106" s="82" t="s">
        <v>1197</v>
      </c>
      <c r="C2106" s="86" t="s">
        <v>4273</v>
      </c>
      <c r="D2106" s="86" t="s">
        <v>4274</v>
      </c>
      <c r="E2106" s="82">
        <v>189</v>
      </c>
      <c r="F2106" s="82">
        <v>0</v>
      </c>
      <c r="G2106" s="151">
        <v>0</v>
      </c>
      <c r="H2106" s="151">
        <v>0.1</v>
      </c>
      <c r="I2106" s="185">
        <v>183</v>
      </c>
      <c r="J2106" s="185">
        <v>1</v>
      </c>
      <c r="K2106" s="196">
        <f>IF(OR(ISBLANK(I2106),ISBLANK(J2106)),"",(J2106/I2106))</f>
        <v>5.4644808743169399E-3</v>
      </c>
      <c r="L2106" s="209" t="str">
        <f>IF(K2106="","",IF(K2106&gt;=H2106,"Yes","No"))</f>
        <v>No</v>
      </c>
      <c r="M2106" s="219" t="str">
        <f>IF(OR(ISBLANK(I2106),ISBLANK(J2106)),"",IF(L2106="No", "TJ status removed",IF(K2106&gt;0.34, K2106 *1.15, K2106+0.05)))</f>
        <v>TJ status removed</v>
      </c>
      <c r="N2106" s="230">
        <v>29.04</v>
      </c>
      <c r="O2106" s="230">
        <v>147.97999999999999</v>
      </c>
      <c r="P2106" s="230">
        <v>22</v>
      </c>
      <c r="Q2106" s="230">
        <v>269</v>
      </c>
      <c r="R2106"/>
    </row>
    <row r="2107" spans="2:18" ht="15" customHeight="1">
      <c r="B2107" s="82" t="s">
        <v>1197</v>
      </c>
      <c r="C2107" s="86" t="s">
        <v>4275</v>
      </c>
      <c r="D2107" s="86" t="s">
        <v>4276</v>
      </c>
      <c r="E2107" s="82">
        <v>140</v>
      </c>
      <c r="F2107" s="82">
        <v>2</v>
      </c>
      <c r="G2107" s="151">
        <v>0.01</v>
      </c>
      <c r="H2107" s="151">
        <v>0.11</v>
      </c>
      <c r="I2107" s="185">
        <v>131</v>
      </c>
      <c r="J2107" s="185">
        <v>1</v>
      </c>
      <c r="K2107" s="196">
        <f>IF(OR(ISBLANK(I2107),ISBLANK(J2107)),"",(J2107/I2107))</f>
        <v>7.6335877862595417E-3</v>
      </c>
      <c r="L2107" s="209" t="str">
        <f>IF(K2107="","",IF(K2107&gt;=H2107,"Yes","No"))</f>
        <v>No</v>
      </c>
      <c r="M2107" s="219" t="str">
        <f>IF(OR(ISBLANK(I2107),ISBLANK(J2107)),"",IF(L2107="No", "TJ status removed",IF(K2107&gt;0.34, K2107 *1.15, K2107+0.05)))</f>
        <v>TJ status removed</v>
      </c>
      <c r="N2107" s="230">
        <v>22.06</v>
      </c>
      <c r="O2107" s="230">
        <v>321.48</v>
      </c>
      <c r="P2107" s="230">
        <v>0</v>
      </c>
      <c r="Q2107" s="230">
        <v>678</v>
      </c>
      <c r="R2107" t="s">
        <v>4004</v>
      </c>
    </row>
    <row r="2108" spans="2:18" ht="15" customHeight="1">
      <c r="B2108" s="82" t="s">
        <v>1197</v>
      </c>
      <c r="C2108" s="86" t="s">
        <v>4277</v>
      </c>
      <c r="D2108" s="86" t="s">
        <v>4278</v>
      </c>
      <c r="E2108" s="82">
        <v>273</v>
      </c>
      <c r="F2108" s="82">
        <v>2</v>
      </c>
      <c r="G2108" s="151">
        <v>0.01</v>
      </c>
      <c r="H2108" s="151">
        <v>0.1</v>
      </c>
      <c r="I2108" s="185">
        <v>329</v>
      </c>
      <c r="J2108" s="185">
        <v>6</v>
      </c>
      <c r="K2108" s="196">
        <f>IF(OR(ISBLANK(I2108),ISBLANK(J2108)),"",(J2108/I2108))</f>
        <v>1.82370820668693E-2</v>
      </c>
      <c r="L2108" s="209" t="str">
        <f>IF(K2108="","",IF(K2108&gt;=H2108,"Yes","No"))</f>
        <v>No</v>
      </c>
      <c r="M2108" s="219" t="str">
        <f>IF(OR(ISBLANK(I2108),ISBLANK(J2108)),"",IF(L2108="No", "TJ status removed",IF(K2108&gt;0.34, K2108 *1.15, K2108+0.05)))</f>
        <v>TJ status removed</v>
      </c>
      <c r="N2108" s="230">
        <v>42.3</v>
      </c>
      <c r="O2108" s="230">
        <v>332.99</v>
      </c>
      <c r="P2108" s="230">
        <v>137.16999999999999</v>
      </c>
      <c r="Q2108" s="230">
        <v>409.17</v>
      </c>
      <c r="R2108" t="s">
        <v>3987</v>
      </c>
    </row>
    <row r="2109" spans="2:18" ht="15" customHeight="1">
      <c r="B2109" s="82" t="s">
        <v>1197</v>
      </c>
      <c r="C2109" s="86" t="s">
        <v>4279</v>
      </c>
      <c r="D2109" s="86" t="s">
        <v>4280</v>
      </c>
      <c r="E2109" s="82">
        <v>107</v>
      </c>
      <c r="F2109" s="82">
        <v>0</v>
      </c>
      <c r="G2109" s="151">
        <v>0</v>
      </c>
      <c r="H2109" s="151">
        <v>0.11</v>
      </c>
      <c r="I2109" s="185">
        <v>101</v>
      </c>
      <c r="J2109" s="185">
        <v>0</v>
      </c>
      <c r="K2109" s="196">
        <f>IF(OR(ISBLANK(I2109),ISBLANK(J2109)),"",(J2109/I2109))</f>
        <v>0</v>
      </c>
      <c r="L2109" s="209" t="str">
        <f>IF(K2109="","",IF(K2109&gt;=H2109,"Yes","No"))</f>
        <v>No</v>
      </c>
      <c r="M2109" s="219" t="str">
        <f>IF(OR(ISBLANK(I2109),ISBLANK(J2109)),"",IF(L2109="No", "TJ status removed",IF(K2109&gt;0.34, K2109 *1.15, K2109+0.05)))</f>
        <v>TJ status removed</v>
      </c>
      <c r="N2109" s="230">
        <v>8.2200000000000006</v>
      </c>
      <c r="O2109" s="230">
        <v>75.73</v>
      </c>
      <c r="P2109" s="230">
        <v>0</v>
      </c>
      <c r="Q2109" s="230">
        <v>0</v>
      </c>
      <c r="R2109" t="s">
        <v>3987</v>
      </c>
    </row>
    <row r="2110" spans="2:18" ht="15" customHeight="1">
      <c r="B2110" s="82" t="s">
        <v>1197</v>
      </c>
      <c r="C2110" s="86" t="s">
        <v>4281</v>
      </c>
      <c r="D2110" s="86" t="s">
        <v>4282</v>
      </c>
      <c r="E2110" s="82">
        <v>135</v>
      </c>
      <c r="F2110" s="82">
        <v>2</v>
      </c>
      <c r="G2110" s="151">
        <v>0.01</v>
      </c>
      <c r="H2110" s="151">
        <v>0.11</v>
      </c>
      <c r="I2110" s="185">
        <v>147</v>
      </c>
      <c r="J2110" s="185">
        <v>2</v>
      </c>
      <c r="K2110" s="196">
        <f>IF(OR(ISBLANK(I2110),ISBLANK(J2110)),"",(J2110/I2110))</f>
        <v>1.3605442176870748E-2</v>
      </c>
      <c r="L2110" s="209" t="str">
        <f>IF(K2110="","",IF(K2110&gt;=H2110,"Yes","No"))</f>
        <v>No</v>
      </c>
      <c r="M2110" s="219" t="str">
        <f>IF(OR(ISBLANK(I2110),ISBLANK(J2110)),"",IF(L2110="No", "TJ status removed",IF(K2110&gt;0.34, K2110 *1.15, K2110+0.05)))</f>
        <v>TJ status removed</v>
      </c>
      <c r="N2110" s="230">
        <v>47.43</v>
      </c>
      <c r="O2110" s="230">
        <v>141.83000000000001</v>
      </c>
      <c r="P2110" s="230">
        <v>13</v>
      </c>
      <c r="Q2110" s="230">
        <v>268.5</v>
      </c>
      <c r="R2110"/>
    </row>
    <row r="2111" spans="2:18" ht="15" customHeight="1">
      <c r="B2111" s="82" t="s">
        <v>1197</v>
      </c>
      <c r="C2111" s="86" t="s">
        <v>4283</v>
      </c>
      <c r="D2111" s="86" t="s">
        <v>4284</v>
      </c>
      <c r="E2111" s="82">
        <v>200</v>
      </c>
      <c r="F2111" s="82">
        <v>0</v>
      </c>
      <c r="G2111" s="151">
        <v>0</v>
      </c>
      <c r="H2111" s="151">
        <v>0.1</v>
      </c>
      <c r="I2111" s="185">
        <v>204</v>
      </c>
      <c r="J2111" s="185">
        <v>0</v>
      </c>
      <c r="K2111" s="196">
        <f>IF(OR(ISBLANK(I2111),ISBLANK(J2111)),"",(J2111/I2111))</f>
        <v>0</v>
      </c>
      <c r="L2111" s="209" t="str">
        <f>IF(K2111="","",IF(K2111&gt;=H2111,"Yes","No"))</f>
        <v>No</v>
      </c>
      <c r="M2111" s="219" t="str">
        <f>IF(OR(ISBLANK(I2111),ISBLANK(J2111)),"",IF(L2111="No", "TJ status removed",IF(K2111&gt;0.34, K2111 *1.15, K2111+0.05)))</f>
        <v>TJ status removed</v>
      </c>
      <c r="N2111" s="230">
        <v>32.380000000000003</v>
      </c>
      <c r="O2111" s="230">
        <v>138.72</v>
      </c>
      <c r="P2111" s="230">
        <v>0</v>
      </c>
      <c r="Q2111" s="230">
        <v>0</v>
      </c>
      <c r="R2111"/>
    </row>
    <row r="2112" spans="2:18" ht="15" customHeight="1">
      <c r="B2112" s="82" t="s">
        <v>1197</v>
      </c>
      <c r="C2112" s="86" t="s">
        <v>4285</v>
      </c>
      <c r="D2112" s="86" t="s">
        <v>4286</v>
      </c>
      <c r="E2112" s="82">
        <v>354</v>
      </c>
      <c r="F2112" s="82">
        <v>86</v>
      </c>
      <c r="G2112" s="151">
        <v>0.24</v>
      </c>
      <c r="H2112" s="151">
        <v>0.33</v>
      </c>
      <c r="I2112" s="185">
        <v>360</v>
      </c>
      <c r="J2112" s="185">
        <v>121</v>
      </c>
      <c r="K2112" s="196">
        <f>IF(OR(ISBLANK(I2112),ISBLANK(J2112)),"",(J2112/I2112))</f>
        <v>0.33611111111111114</v>
      </c>
      <c r="L2112" s="209" t="str">
        <f>IF(K2112="","",IF(K2112&gt;=H2112,"Yes","No"))</f>
        <v>Yes</v>
      </c>
      <c r="M2112" s="219">
        <f>IF(OR(ISBLANK(I2112),ISBLANK(J2112)),"",IF(L2112="No", "TJ status removed",IF(K2112&gt;0.34, K2112 *1.15, K2112+0.05)))</f>
        <v>0.38611111111111113</v>
      </c>
      <c r="N2112" s="230">
        <v>19.28</v>
      </c>
      <c r="O2112" s="230">
        <v>749.74</v>
      </c>
      <c r="P2112" s="230">
        <v>21.39</v>
      </c>
      <c r="Q2112" s="230">
        <v>2015.17</v>
      </c>
      <c r="R2112"/>
    </row>
    <row r="2113" spans="2:18" ht="15" customHeight="1">
      <c r="B2113" s="82" t="s">
        <v>1197</v>
      </c>
      <c r="C2113" s="86" t="s">
        <v>4287</v>
      </c>
      <c r="D2113" s="86" t="s">
        <v>4288</v>
      </c>
      <c r="E2113" s="82">
        <v>49</v>
      </c>
      <c r="F2113" s="82">
        <v>3</v>
      </c>
      <c r="G2113" s="151">
        <v>0.06</v>
      </c>
      <c r="H2113" s="151">
        <v>0.15</v>
      </c>
      <c r="I2113" s="185">
        <v>37</v>
      </c>
      <c r="J2113" s="185">
        <v>4</v>
      </c>
      <c r="K2113" s="196">
        <f>IF(OR(ISBLANK(I2113),ISBLANK(J2113)),"",(J2113/I2113))</f>
        <v>0.10810810810810811</v>
      </c>
      <c r="L2113" s="209" t="str">
        <f>IF(K2113="","",IF(K2113&gt;=H2113,"Yes","No"))</f>
        <v>No</v>
      </c>
      <c r="M2113" s="219" t="str">
        <f>IF(OR(ISBLANK(I2113),ISBLANK(J2113)),"",IF(L2113="No", "TJ status removed",IF(K2113&gt;0.34, K2113 *1.15, K2113+0.05)))</f>
        <v>TJ status removed</v>
      </c>
      <c r="N2113" s="230">
        <v>11.55</v>
      </c>
      <c r="O2113" s="230">
        <v>578.09</v>
      </c>
      <c r="P2113" s="230">
        <v>18.5</v>
      </c>
      <c r="Q2113" s="230">
        <v>1457</v>
      </c>
      <c r="R2113"/>
    </row>
    <row r="2114" spans="2:18" ht="15" customHeight="1">
      <c r="B2114" s="82" t="s">
        <v>1197</v>
      </c>
      <c r="C2114" s="86" t="s">
        <v>4289</v>
      </c>
      <c r="D2114" s="86" t="s">
        <v>4290</v>
      </c>
      <c r="E2114" s="82">
        <v>124</v>
      </c>
      <c r="F2114" s="82">
        <v>49</v>
      </c>
      <c r="G2114" s="151">
        <v>0.4</v>
      </c>
      <c r="H2114" s="151">
        <v>0.46</v>
      </c>
      <c r="I2114" s="185">
        <v>76</v>
      </c>
      <c r="J2114" s="185">
        <v>27</v>
      </c>
      <c r="K2114" s="196">
        <f>IF(OR(ISBLANK(I2114),ISBLANK(J2114)),"",(J2114/I2114))</f>
        <v>0.35526315789473684</v>
      </c>
      <c r="L2114" s="209" t="str">
        <f>IF(K2114="","",IF(K2114&gt;=H2114,"Yes","No"))</f>
        <v>No</v>
      </c>
      <c r="M2114" s="219" t="str">
        <f>IF(OR(ISBLANK(I2114),ISBLANK(J2114)),"",IF(L2114="No", "TJ status removed",IF(K2114&gt;0.34, K2114 *1.15, K2114+0.05)))</f>
        <v>TJ status removed</v>
      </c>
      <c r="N2114" s="230">
        <v>19.57</v>
      </c>
      <c r="O2114" s="230">
        <v>167.24</v>
      </c>
      <c r="P2114" s="230">
        <v>7.52</v>
      </c>
      <c r="Q2114" s="230">
        <v>827.56</v>
      </c>
      <c r="R2114" t="s">
        <v>3987</v>
      </c>
    </row>
    <row r="2115" spans="2:18" ht="15" customHeight="1">
      <c r="B2115" s="82" t="s">
        <v>1197</v>
      </c>
      <c r="C2115" s="86" t="s">
        <v>4291</v>
      </c>
      <c r="D2115" s="86" t="s">
        <v>4292</v>
      </c>
      <c r="E2115" s="82">
        <v>39</v>
      </c>
      <c r="F2115" s="82">
        <v>5</v>
      </c>
      <c r="G2115" s="151">
        <v>0.13</v>
      </c>
      <c r="H2115" s="151">
        <v>0.18</v>
      </c>
      <c r="I2115" s="185">
        <v>24</v>
      </c>
      <c r="J2115" s="185">
        <v>2</v>
      </c>
      <c r="K2115" s="196">
        <f>IF(OR(ISBLANK(I2115),ISBLANK(J2115)),"",(J2115/I2115))</f>
        <v>8.3333333333333329E-2</v>
      </c>
      <c r="L2115" s="209" t="str">
        <f>IF(K2115="","",IF(K2115&gt;=H2115,"Yes","No"))</f>
        <v>No</v>
      </c>
      <c r="M2115" s="219" t="str">
        <f>IF(OR(ISBLANK(I2115),ISBLANK(J2115)),"",IF(L2115="No", "TJ status removed",IF(K2115&gt;0.34, K2115 *1.15, K2115+0.05)))</f>
        <v>TJ status removed</v>
      </c>
      <c r="N2115" s="230">
        <v>0</v>
      </c>
      <c r="O2115" s="230">
        <v>82.32</v>
      </c>
      <c r="P2115" s="230">
        <v>0</v>
      </c>
      <c r="Q2115" s="230">
        <v>631.5</v>
      </c>
      <c r="R2115"/>
    </row>
    <row r="2116" spans="2:18" ht="15" customHeight="1">
      <c r="B2116" s="82" t="s">
        <v>1197</v>
      </c>
      <c r="C2116" s="86" t="s">
        <v>4293</v>
      </c>
      <c r="D2116" s="86" t="s">
        <v>4294</v>
      </c>
      <c r="E2116" s="82">
        <v>80</v>
      </c>
      <c r="F2116" s="82">
        <v>15</v>
      </c>
      <c r="G2116" s="151">
        <v>0.19</v>
      </c>
      <c r="H2116" s="151">
        <v>0.28000000000000003</v>
      </c>
      <c r="I2116" s="185">
        <v>75</v>
      </c>
      <c r="J2116" s="185">
        <v>18</v>
      </c>
      <c r="K2116" s="196">
        <f>IF(OR(ISBLANK(I2116),ISBLANK(J2116)),"",(J2116/I2116))</f>
        <v>0.24</v>
      </c>
      <c r="L2116" s="209" t="str">
        <f>IF(K2116="","",IF(K2116&gt;=H2116,"Yes","No"))</f>
        <v>No</v>
      </c>
      <c r="M2116" s="219" t="str">
        <f>IF(OR(ISBLANK(I2116),ISBLANK(J2116)),"",IF(L2116="No", "TJ status removed",IF(K2116&gt;0.34, K2116 *1.15, K2116+0.05)))</f>
        <v>TJ status removed</v>
      </c>
      <c r="N2116" s="230">
        <v>10.44</v>
      </c>
      <c r="O2116" s="230">
        <v>127.35</v>
      </c>
      <c r="P2116" s="230">
        <v>10.39</v>
      </c>
      <c r="Q2116" s="230">
        <v>812.33</v>
      </c>
      <c r="R2116" t="s">
        <v>4004</v>
      </c>
    </row>
    <row r="2117" spans="2:18" ht="15" customHeight="1">
      <c r="B2117" s="82" t="s">
        <v>1197</v>
      </c>
      <c r="C2117" s="86" t="s">
        <v>4295</v>
      </c>
      <c r="D2117" s="86" t="s">
        <v>4296</v>
      </c>
      <c r="E2117" s="82">
        <v>50</v>
      </c>
      <c r="F2117" s="82">
        <v>3</v>
      </c>
      <c r="G2117" s="151">
        <v>0.06</v>
      </c>
      <c r="H2117" s="151">
        <v>0.14000000000000001</v>
      </c>
      <c r="I2117" s="185">
        <v>30</v>
      </c>
      <c r="J2117" s="185">
        <v>3</v>
      </c>
      <c r="K2117" s="196">
        <f>IF(OR(ISBLANK(I2117),ISBLANK(J2117)),"",(J2117/I2117))</f>
        <v>0.1</v>
      </c>
      <c r="L2117" s="209" t="str">
        <f>IF(K2117="","",IF(K2117&gt;=H2117,"Yes","No"))</f>
        <v>No</v>
      </c>
      <c r="M2117" s="219" t="str">
        <f>IF(OR(ISBLANK(I2117),ISBLANK(J2117)),"",IF(L2117="No", "TJ status removed",IF(K2117&gt;0.34, K2117 *1.15, K2117+0.05)))</f>
        <v>TJ status removed</v>
      </c>
      <c r="N2117" s="230">
        <v>22.22</v>
      </c>
      <c r="O2117" s="230">
        <v>420.37</v>
      </c>
      <c r="P2117" s="230">
        <v>0</v>
      </c>
      <c r="Q2117" s="230">
        <v>1242</v>
      </c>
      <c r="R2117"/>
    </row>
    <row r="2118" spans="2:18" ht="15" customHeight="1">
      <c r="B2118" s="82" t="s">
        <v>1197</v>
      </c>
      <c r="C2118" s="86" t="s">
        <v>4297</v>
      </c>
      <c r="D2118" s="86" t="s">
        <v>4298</v>
      </c>
      <c r="E2118" s="82">
        <v>41</v>
      </c>
      <c r="F2118" s="82">
        <v>5</v>
      </c>
      <c r="G2118" s="151">
        <v>0.12</v>
      </c>
      <c r="H2118" s="151">
        <v>0.22</v>
      </c>
      <c r="I2118" s="185">
        <v>37</v>
      </c>
      <c r="J2118" s="185">
        <v>7</v>
      </c>
      <c r="K2118" s="196">
        <f>IF(OR(ISBLANK(I2118),ISBLANK(J2118)),"",(J2118/I2118))</f>
        <v>0.1891891891891892</v>
      </c>
      <c r="L2118" s="209" t="str">
        <f>IF(K2118="","",IF(K2118&gt;=H2118,"Yes","No"))</f>
        <v>No</v>
      </c>
      <c r="M2118" s="219" t="str">
        <f>IF(OR(ISBLANK(I2118),ISBLANK(J2118)),"",IF(L2118="No", "TJ status removed",IF(K2118&gt;0.34, K2118 *1.15, K2118+0.05)))</f>
        <v>TJ status removed</v>
      </c>
      <c r="N2118" s="230">
        <v>34.57</v>
      </c>
      <c r="O2118" s="230">
        <v>1446.17</v>
      </c>
      <c r="P2118" s="230">
        <v>38</v>
      </c>
      <c r="Q2118" s="230">
        <v>1642.29</v>
      </c>
      <c r="R2118"/>
    </row>
    <row r="2119" spans="2:18" ht="15" customHeight="1">
      <c r="B2119" s="82" t="s">
        <v>1197</v>
      </c>
      <c r="C2119" s="86" t="s">
        <v>4299</v>
      </c>
      <c r="D2119" s="86" t="s">
        <v>4300</v>
      </c>
      <c r="E2119" s="82">
        <v>19</v>
      </c>
      <c r="F2119" s="82">
        <v>3</v>
      </c>
      <c r="G2119" s="151">
        <v>0.16</v>
      </c>
      <c r="H2119" s="151">
        <v>0.21</v>
      </c>
      <c r="I2119" s="185">
        <v>18</v>
      </c>
      <c r="J2119" s="185">
        <v>1</v>
      </c>
      <c r="K2119" s="196">
        <f>IF(OR(ISBLANK(I2119),ISBLANK(J2119)),"",(J2119/I2119))</f>
        <v>5.5555555555555552E-2</v>
      </c>
      <c r="L2119" s="209" t="str">
        <f>IF(K2119="","",IF(K2119&gt;=H2119,"Yes","No"))</f>
        <v>No</v>
      </c>
      <c r="M2119" s="219" t="str">
        <f>IF(OR(ISBLANK(I2119),ISBLANK(J2119)),"",IF(L2119="No", "TJ status removed",IF(K2119&gt;0.34, K2119 *1.15, K2119+0.05)))</f>
        <v>TJ status removed</v>
      </c>
      <c r="N2119" s="230">
        <v>7.94</v>
      </c>
      <c r="O2119" s="230">
        <v>176.47</v>
      </c>
      <c r="P2119" s="230">
        <v>0</v>
      </c>
      <c r="Q2119" s="230">
        <v>775</v>
      </c>
      <c r="R2119" t="s">
        <v>4189</v>
      </c>
    </row>
    <row r="2120" spans="2:18" ht="15" customHeight="1">
      <c r="B2120" s="82" t="s">
        <v>1197</v>
      </c>
      <c r="C2120" s="86" t="s">
        <v>4301</v>
      </c>
      <c r="D2120" s="86" t="s">
        <v>4302</v>
      </c>
      <c r="E2120" s="82">
        <v>48</v>
      </c>
      <c r="F2120" s="82">
        <v>11</v>
      </c>
      <c r="G2120" s="151">
        <v>0.23</v>
      </c>
      <c r="H2120" s="151">
        <v>0.28000000000000003</v>
      </c>
      <c r="I2120" s="185">
        <v>32</v>
      </c>
      <c r="J2120" s="185">
        <v>10</v>
      </c>
      <c r="K2120" s="196">
        <f>IF(OR(ISBLANK(I2120),ISBLANK(J2120)),"",(J2120/I2120))</f>
        <v>0.3125</v>
      </c>
      <c r="L2120" s="209" t="str">
        <f>IF(K2120="","",IF(K2120&gt;=H2120,"Yes","No"))</f>
        <v>Yes</v>
      </c>
      <c r="M2120" s="219">
        <f>IF(OR(ISBLANK(I2120),ISBLANK(J2120)),"",IF(L2120="No", "TJ status removed",IF(K2120&gt;0.34, K2120 *1.15, K2120+0.05)))</f>
        <v>0.36249999999999999</v>
      </c>
      <c r="N2120" s="230">
        <v>20.41</v>
      </c>
      <c r="O2120" s="230">
        <v>85.45</v>
      </c>
      <c r="P2120" s="230">
        <v>16</v>
      </c>
      <c r="Q2120" s="230">
        <v>216.9</v>
      </c>
      <c r="R2120" t="s">
        <v>4004</v>
      </c>
    </row>
    <row r="2121" spans="2:18" ht="15" customHeight="1">
      <c r="B2121" s="82" t="s">
        <v>1197</v>
      </c>
      <c r="C2121" s="86" t="s">
        <v>4303</v>
      </c>
      <c r="D2121" s="86" t="s">
        <v>4304</v>
      </c>
      <c r="E2121" s="82">
        <v>48</v>
      </c>
      <c r="F2121" s="82">
        <v>9</v>
      </c>
      <c r="G2121" s="151">
        <v>0.19</v>
      </c>
      <c r="H2121" s="151">
        <v>0.24</v>
      </c>
      <c r="I2121" s="185">
        <v>80</v>
      </c>
      <c r="J2121" s="185">
        <v>18</v>
      </c>
      <c r="K2121" s="196">
        <f>IF(OR(ISBLANK(I2121),ISBLANK(J2121)),"",(J2121/I2121))</f>
        <v>0.22500000000000001</v>
      </c>
      <c r="L2121" s="209" t="str">
        <f>IF(K2121="","",IF(K2121&gt;=H2121,"Yes","No"))</f>
        <v>No</v>
      </c>
      <c r="M2121" s="219" t="str">
        <f>IF(OR(ISBLANK(I2121),ISBLANK(J2121)),"",IF(L2121="No", "TJ status removed",IF(K2121&gt;0.34, K2121 *1.15, K2121+0.05)))</f>
        <v>TJ status removed</v>
      </c>
      <c r="N2121" s="230">
        <v>23.5</v>
      </c>
      <c r="O2121" s="230">
        <v>1118.68</v>
      </c>
      <c r="P2121" s="230">
        <v>9.67</v>
      </c>
      <c r="Q2121" s="230">
        <v>2789.67</v>
      </c>
      <c r="R2121"/>
    </row>
    <row r="2122" spans="2:18" ht="15" customHeight="1">
      <c r="B2122" s="82" t="s">
        <v>1197</v>
      </c>
      <c r="C2122" s="86" t="s">
        <v>4305</v>
      </c>
      <c r="D2122" s="86" t="s">
        <v>4306</v>
      </c>
      <c r="E2122" s="82">
        <v>121</v>
      </c>
      <c r="F2122" s="82">
        <v>22</v>
      </c>
      <c r="G2122" s="151">
        <v>0.18</v>
      </c>
      <c r="H2122" s="151">
        <v>0.23</v>
      </c>
      <c r="I2122" s="185">
        <v>118</v>
      </c>
      <c r="J2122" s="185">
        <v>37</v>
      </c>
      <c r="K2122" s="196">
        <f>IF(OR(ISBLANK(I2122),ISBLANK(J2122)),"",(J2122/I2122))</f>
        <v>0.3135593220338983</v>
      </c>
      <c r="L2122" s="209" t="str">
        <f>IF(K2122="","",IF(K2122&gt;=H2122,"Yes","No"))</f>
        <v>Yes</v>
      </c>
      <c r="M2122" s="219">
        <f>IF(OR(ISBLANK(I2122),ISBLANK(J2122)),"",IF(L2122="No", "TJ status removed",IF(K2122&gt;0.34, K2122 *1.15, K2122+0.05)))</f>
        <v>0.36355932203389829</v>
      </c>
      <c r="N2122" s="230">
        <v>15.98</v>
      </c>
      <c r="O2122" s="230">
        <v>820.68</v>
      </c>
      <c r="P2122" s="230">
        <v>6.49</v>
      </c>
      <c r="Q2122" s="230">
        <v>2379.46</v>
      </c>
      <c r="R2122" t="s">
        <v>4004</v>
      </c>
    </row>
    <row r="2123" spans="2:18" ht="15" customHeight="1">
      <c r="B2123" s="82" t="s">
        <v>1197</v>
      </c>
      <c r="C2123" s="86" t="s">
        <v>4307</v>
      </c>
      <c r="D2123" s="86" t="s">
        <v>4308</v>
      </c>
      <c r="E2123" s="82">
        <v>40</v>
      </c>
      <c r="F2123" s="82">
        <v>3</v>
      </c>
      <c r="G2123" s="151">
        <v>0.08</v>
      </c>
      <c r="H2123" s="151">
        <v>0.22</v>
      </c>
      <c r="I2123" s="185">
        <v>44</v>
      </c>
      <c r="J2123" s="185">
        <v>12</v>
      </c>
      <c r="K2123" s="196">
        <f>IF(OR(ISBLANK(I2123),ISBLANK(J2123)),"",(J2123/I2123))</f>
        <v>0.27272727272727271</v>
      </c>
      <c r="L2123" s="209" t="str">
        <f>IF(K2123="","",IF(K2123&gt;=H2123,"Yes","No"))</f>
        <v>Yes</v>
      </c>
      <c r="M2123" s="219">
        <f>IF(OR(ISBLANK(I2123),ISBLANK(J2123)),"",IF(L2123="No", "TJ status removed",IF(K2123&gt;0.34, K2123 *1.15, K2123+0.05)))</f>
        <v>0.3227272727272727</v>
      </c>
      <c r="N2123" s="230">
        <v>18.25</v>
      </c>
      <c r="O2123" s="230">
        <v>326.69</v>
      </c>
      <c r="P2123" s="230">
        <v>13.83</v>
      </c>
      <c r="Q2123" s="230">
        <v>1980.92</v>
      </c>
      <c r="R2123" t="s">
        <v>3987</v>
      </c>
    </row>
    <row r="2124" spans="2:18" ht="15" customHeight="1">
      <c r="B2124" s="82" t="s">
        <v>1197</v>
      </c>
      <c r="C2124" s="86" t="s">
        <v>4309</v>
      </c>
      <c r="D2124" s="86" t="s">
        <v>4310</v>
      </c>
      <c r="E2124" s="82">
        <v>144</v>
      </c>
      <c r="F2124" s="82">
        <v>46</v>
      </c>
      <c r="G2124" s="151">
        <v>0.32</v>
      </c>
      <c r="H2124" s="151">
        <v>0.37</v>
      </c>
      <c r="I2124" s="185">
        <v>108</v>
      </c>
      <c r="J2124" s="185">
        <v>29</v>
      </c>
      <c r="K2124" s="196">
        <f>IF(OR(ISBLANK(I2124),ISBLANK(J2124)),"",(J2124/I2124))</f>
        <v>0.26851851851851855</v>
      </c>
      <c r="L2124" s="209" t="str">
        <f>IF(K2124="","",IF(K2124&gt;=H2124,"Yes","No"))</f>
        <v>No</v>
      </c>
      <c r="M2124" s="219" t="str">
        <f>IF(OR(ISBLANK(I2124),ISBLANK(J2124)),"",IF(L2124="No", "TJ status removed",IF(K2124&gt;0.34, K2124 *1.15, K2124+0.05)))</f>
        <v>TJ status removed</v>
      </c>
      <c r="N2124" s="230">
        <v>23.42</v>
      </c>
      <c r="O2124" s="230">
        <v>601.73</v>
      </c>
      <c r="P2124" s="230">
        <v>30.66</v>
      </c>
      <c r="Q2124" s="230">
        <v>2390.79</v>
      </c>
      <c r="R2124"/>
    </row>
    <row r="2125" spans="2:18" ht="15" customHeight="1">
      <c r="B2125" s="82" t="s">
        <v>1197</v>
      </c>
      <c r="C2125" s="86" t="s">
        <v>4311</v>
      </c>
      <c r="D2125" s="86" t="s">
        <v>4312</v>
      </c>
      <c r="E2125" s="82">
        <v>67</v>
      </c>
      <c r="F2125" s="82">
        <v>10</v>
      </c>
      <c r="G2125" s="151">
        <v>0.15</v>
      </c>
      <c r="H2125" s="151">
        <v>0.21</v>
      </c>
      <c r="I2125" s="185">
        <v>39</v>
      </c>
      <c r="J2125" s="185">
        <v>6</v>
      </c>
      <c r="K2125" s="196">
        <f>IF(OR(ISBLANK(I2125),ISBLANK(J2125)),"",(J2125/I2125))</f>
        <v>0.15384615384615385</v>
      </c>
      <c r="L2125" s="209" t="str">
        <f>IF(K2125="","",IF(K2125&gt;=H2125,"Yes","No"))</f>
        <v>No</v>
      </c>
      <c r="M2125" s="219" t="str">
        <f>IF(OR(ISBLANK(I2125),ISBLANK(J2125)),"",IF(L2125="No", "TJ status removed",IF(K2125&gt;0.34, K2125 *1.15, K2125+0.05)))</f>
        <v>TJ status removed</v>
      </c>
      <c r="N2125" s="230">
        <v>8.85</v>
      </c>
      <c r="O2125" s="230">
        <v>265.14999999999998</v>
      </c>
      <c r="P2125" s="230">
        <v>17.329999999999998</v>
      </c>
      <c r="Q2125" s="230">
        <v>1524</v>
      </c>
      <c r="R2125"/>
    </row>
    <row r="2126" spans="2:18" ht="15" customHeight="1">
      <c r="B2126" s="82" t="s">
        <v>1197</v>
      </c>
      <c r="C2126" s="86" t="s">
        <v>4313</v>
      </c>
      <c r="D2126" s="86" t="s">
        <v>4314</v>
      </c>
      <c r="E2126" s="82">
        <v>230</v>
      </c>
      <c r="F2126" s="82">
        <v>9</v>
      </c>
      <c r="G2126" s="151">
        <v>0.04</v>
      </c>
      <c r="H2126" s="151">
        <v>0.13</v>
      </c>
      <c r="I2126" s="185">
        <v>381</v>
      </c>
      <c r="J2126" s="185">
        <v>11</v>
      </c>
      <c r="K2126" s="196">
        <f>IF(OR(ISBLANK(I2126),ISBLANK(J2126)),"",(J2126/I2126))</f>
        <v>2.8871391076115485E-2</v>
      </c>
      <c r="L2126" s="209" t="str">
        <f>IF(K2126="","",IF(K2126&gt;=H2126,"Yes","No"))</f>
        <v>No</v>
      </c>
      <c r="M2126" s="219" t="str">
        <f>IF(OR(ISBLANK(I2126),ISBLANK(J2126)),"",IF(L2126="No", "TJ status removed",IF(K2126&gt;0.34, K2126 *1.15, K2126+0.05)))</f>
        <v>TJ status removed</v>
      </c>
      <c r="N2126" s="230">
        <v>15.94</v>
      </c>
      <c r="O2126" s="230">
        <v>254.97</v>
      </c>
      <c r="P2126" s="230">
        <v>17.45</v>
      </c>
      <c r="Q2126" s="230">
        <v>1091.45</v>
      </c>
      <c r="R2126"/>
    </row>
    <row r="2127" spans="2:18" ht="15" customHeight="1">
      <c r="B2127" s="82" t="s">
        <v>1197</v>
      </c>
      <c r="C2127" s="86" t="s">
        <v>4315</v>
      </c>
      <c r="D2127" s="86" t="s">
        <v>4316</v>
      </c>
      <c r="E2127" s="82">
        <v>610</v>
      </c>
      <c r="F2127" s="82">
        <v>3</v>
      </c>
      <c r="G2127" s="151">
        <v>0</v>
      </c>
      <c r="H2127" s="151">
        <v>0.11</v>
      </c>
      <c r="I2127" s="185">
        <v>695</v>
      </c>
      <c r="J2127" s="185">
        <v>14</v>
      </c>
      <c r="K2127" s="196">
        <f>IF(OR(ISBLANK(I2127),ISBLANK(J2127)),"",(J2127/I2127))</f>
        <v>2.0143884892086329E-2</v>
      </c>
      <c r="L2127" s="209" t="str">
        <f>IF(K2127="","",IF(K2127&gt;=H2127,"Yes","No"))</f>
        <v>No</v>
      </c>
      <c r="M2127" s="219" t="str">
        <f>IF(OR(ISBLANK(I2127),ISBLANK(J2127)),"",IF(L2127="No", "TJ status removed",IF(K2127&gt;0.34, K2127 *1.15, K2127+0.05)))</f>
        <v>TJ status removed</v>
      </c>
      <c r="N2127" s="230">
        <v>34.270000000000003</v>
      </c>
      <c r="O2127" s="230">
        <v>97.26</v>
      </c>
      <c r="P2127" s="230">
        <v>14.29</v>
      </c>
      <c r="Q2127" s="230">
        <v>179.43</v>
      </c>
      <c r="R2127"/>
    </row>
    <row r="2128" spans="2:18" ht="15" customHeight="1">
      <c r="B2128" s="82" t="s">
        <v>1197</v>
      </c>
      <c r="C2128" s="86" t="s">
        <v>4317</v>
      </c>
      <c r="D2128" s="86" t="s">
        <v>4318</v>
      </c>
      <c r="E2128" s="82">
        <v>177</v>
      </c>
      <c r="F2128" s="82">
        <v>26</v>
      </c>
      <c r="G2128" s="151">
        <v>0.15</v>
      </c>
      <c r="H2128" s="151">
        <v>0.21</v>
      </c>
      <c r="I2128" s="185">
        <v>145</v>
      </c>
      <c r="J2128" s="185">
        <v>17</v>
      </c>
      <c r="K2128" s="196">
        <f>IF(OR(ISBLANK(I2128),ISBLANK(J2128)),"",(J2128/I2128))</f>
        <v>0.11724137931034483</v>
      </c>
      <c r="L2128" s="209" t="str">
        <f>IF(K2128="","",IF(K2128&gt;=H2128,"Yes","No"))</f>
        <v>No</v>
      </c>
      <c r="M2128" s="219" t="str">
        <f>IF(OR(ISBLANK(I2128),ISBLANK(J2128)),"",IF(L2128="No", "TJ status removed",IF(K2128&gt;0.34, K2128 *1.15, K2128+0.05)))</f>
        <v>TJ status removed</v>
      </c>
      <c r="N2128" s="230">
        <v>7.27</v>
      </c>
      <c r="O2128" s="230">
        <v>327.22000000000003</v>
      </c>
      <c r="P2128" s="230">
        <v>16.29</v>
      </c>
      <c r="Q2128" s="230">
        <v>1607.59</v>
      </c>
      <c r="R2128"/>
    </row>
    <row r="2129" spans="2:18" ht="15" customHeight="1">
      <c r="B2129" s="82" t="s">
        <v>1197</v>
      </c>
      <c r="C2129" s="86" t="s">
        <v>4319</v>
      </c>
      <c r="D2129" s="86" t="s">
        <v>4320</v>
      </c>
      <c r="E2129" s="82">
        <v>52</v>
      </c>
      <c r="F2129" s="82">
        <v>11</v>
      </c>
      <c r="G2129" s="151">
        <v>0.21</v>
      </c>
      <c r="H2129" s="151">
        <v>0.26</v>
      </c>
      <c r="I2129" s="185">
        <v>65</v>
      </c>
      <c r="J2129" s="185">
        <v>12</v>
      </c>
      <c r="K2129" s="196">
        <f>IF(OR(ISBLANK(I2129),ISBLANK(J2129)),"",(J2129/I2129))</f>
        <v>0.18461538461538463</v>
      </c>
      <c r="L2129" s="209" t="str">
        <f>IF(K2129="","",IF(K2129&gt;=H2129,"Yes","No"))</f>
        <v>No</v>
      </c>
      <c r="M2129" s="219" t="str">
        <f>IF(OR(ISBLANK(I2129),ISBLANK(J2129)),"",IF(L2129="No", "TJ status removed",IF(K2129&gt;0.34, K2129 *1.15, K2129+0.05)))</f>
        <v>TJ status removed</v>
      </c>
      <c r="N2129" s="230">
        <v>10.23</v>
      </c>
      <c r="O2129" s="230">
        <v>366.32</v>
      </c>
      <c r="P2129" s="230">
        <v>14.67</v>
      </c>
      <c r="Q2129" s="230">
        <v>2838.08</v>
      </c>
      <c r="R2129" t="s">
        <v>3987</v>
      </c>
    </row>
    <row r="2130" spans="2:18" ht="15" customHeight="1">
      <c r="B2130" s="82" t="s">
        <v>1197</v>
      </c>
      <c r="C2130" s="86" t="s">
        <v>4321</v>
      </c>
      <c r="D2130" s="86" t="s">
        <v>4322</v>
      </c>
      <c r="E2130" s="82">
        <v>219</v>
      </c>
      <c r="F2130" s="82">
        <v>31</v>
      </c>
      <c r="G2130" s="151">
        <v>0.14000000000000001</v>
      </c>
      <c r="H2130" s="151">
        <v>0.26</v>
      </c>
      <c r="I2130" s="185">
        <v>181</v>
      </c>
      <c r="J2130" s="185">
        <v>29</v>
      </c>
      <c r="K2130" s="196">
        <f>IF(OR(ISBLANK(I2130),ISBLANK(J2130)),"",(J2130/I2130))</f>
        <v>0.16022099447513813</v>
      </c>
      <c r="L2130" s="209" t="str">
        <f>IF(K2130="","",IF(K2130&gt;=H2130,"Yes","No"))</f>
        <v>No</v>
      </c>
      <c r="M2130" s="219" t="str">
        <f>IF(OR(ISBLANK(I2130),ISBLANK(J2130)),"",IF(L2130="No", "TJ status removed",IF(K2130&gt;0.34, K2130 *1.15, K2130+0.05)))</f>
        <v>TJ status removed</v>
      </c>
      <c r="N2130" s="230">
        <v>11.19</v>
      </c>
      <c r="O2130" s="230">
        <v>351.77</v>
      </c>
      <c r="P2130" s="230">
        <v>25.83</v>
      </c>
      <c r="Q2130" s="230">
        <v>1568.38</v>
      </c>
      <c r="R2130" t="s">
        <v>4004</v>
      </c>
    </row>
    <row r="2131" spans="2:18" ht="15" customHeight="1">
      <c r="B2131" s="82" t="s">
        <v>1197</v>
      </c>
      <c r="C2131" s="86" t="s">
        <v>4323</v>
      </c>
      <c r="D2131" s="86" t="s">
        <v>4324</v>
      </c>
      <c r="E2131" s="82">
        <v>36</v>
      </c>
      <c r="F2131" s="82">
        <v>3</v>
      </c>
      <c r="G2131" s="151">
        <v>0.08</v>
      </c>
      <c r="H2131" s="151">
        <v>0.22</v>
      </c>
      <c r="I2131" s="185">
        <v>19</v>
      </c>
      <c r="J2131" s="185">
        <v>2</v>
      </c>
      <c r="K2131" s="196">
        <f>IF(OR(ISBLANK(I2131),ISBLANK(J2131)),"",(J2131/I2131))</f>
        <v>0.10526315789473684</v>
      </c>
      <c r="L2131" s="209" t="str">
        <f>IF(K2131="","",IF(K2131&gt;=H2131,"Yes","No"))</f>
        <v>No</v>
      </c>
      <c r="M2131" s="219" t="str">
        <f>IF(OR(ISBLANK(I2131),ISBLANK(J2131)),"",IF(L2131="No", "TJ status removed",IF(K2131&gt;0.34, K2131 *1.15, K2131+0.05)))</f>
        <v>TJ status removed</v>
      </c>
      <c r="N2131" s="230">
        <v>0</v>
      </c>
      <c r="O2131" s="230">
        <v>286</v>
      </c>
      <c r="P2131" s="230">
        <v>0</v>
      </c>
      <c r="Q2131" s="230">
        <v>972</v>
      </c>
      <c r="R2131"/>
    </row>
    <row r="2132" spans="2:18" ht="15" customHeight="1">
      <c r="B2132" s="82" t="s">
        <v>1197</v>
      </c>
      <c r="C2132" s="86" t="s">
        <v>4325</v>
      </c>
      <c r="D2132" s="86" t="s">
        <v>4326</v>
      </c>
      <c r="E2132" s="82">
        <v>132</v>
      </c>
      <c r="F2132" s="82">
        <v>63</v>
      </c>
      <c r="G2132" s="151">
        <v>0.48</v>
      </c>
      <c r="H2132" s="151">
        <v>0.55000000000000004</v>
      </c>
      <c r="I2132" s="185">
        <v>125</v>
      </c>
      <c r="J2132" s="185">
        <v>63</v>
      </c>
      <c r="K2132" s="196">
        <f>IF(OR(ISBLANK(I2132),ISBLANK(J2132)),"",(J2132/I2132))</f>
        <v>0.504</v>
      </c>
      <c r="L2132" s="209" t="str">
        <f>IF(K2132="","",IF(K2132&gt;=H2132,"Yes","No"))</f>
        <v>No</v>
      </c>
      <c r="M2132" s="219" t="str">
        <f>IF(OR(ISBLANK(I2132),ISBLANK(J2132)),"",IF(L2132="No", "TJ status removed",IF(K2132&gt;0.34, K2132 *1.15, K2132+0.05)))</f>
        <v>TJ status removed</v>
      </c>
      <c r="N2132" s="230">
        <v>33.049999999999997</v>
      </c>
      <c r="O2132" s="230">
        <v>824.61</v>
      </c>
      <c r="P2132" s="230">
        <v>38.19</v>
      </c>
      <c r="Q2132" s="230">
        <v>4769.51</v>
      </c>
      <c r="R2132"/>
    </row>
    <row r="2133" spans="2:18" ht="15" customHeight="1">
      <c r="B2133" s="82" t="s">
        <v>1197</v>
      </c>
      <c r="C2133" s="86" t="s">
        <v>4327</v>
      </c>
      <c r="D2133" s="86" t="s">
        <v>4328</v>
      </c>
      <c r="E2133" s="82">
        <v>31</v>
      </c>
      <c r="F2133" s="82">
        <v>3</v>
      </c>
      <c r="G2133" s="151">
        <v>0.1</v>
      </c>
      <c r="H2133" s="151">
        <v>0.23</v>
      </c>
      <c r="I2133" s="185">
        <v>37</v>
      </c>
      <c r="J2133" s="185">
        <v>10</v>
      </c>
      <c r="K2133" s="196">
        <f>IF(OR(ISBLANK(I2133),ISBLANK(J2133)),"",(J2133/I2133))</f>
        <v>0.27027027027027029</v>
      </c>
      <c r="L2133" s="209" t="str">
        <f>IF(K2133="","",IF(K2133&gt;=H2133,"Yes","No"))</f>
        <v>Yes</v>
      </c>
      <c r="M2133" s="219">
        <f>IF(OR(ISBLANK(I2133),ISBLANK(J2133)),"",IF(L2133="No", "TJ status removed",IF(K2133&gt;0.34, K2133 *1.15, K2133+0.05)))</f>
        <v>0.32027027027027027</v>
      </c>
      <c r="N2133" s="230">
        <v>12.41</v>
      </c>
      <c r="O2133" s="230">
        <v>327.85</v>
      </c>
      <c r="P2133" s="230">
        <v>10.8</v>
      </c>
      <c r="Q2133" s="230">
        <v>1096.2</v>
      </c>
      <c r="R2133" t="s">
        <v>4189</v>
      </c>
    </row>
    <row r="2134" spans="2:18" ht="15" customHeight="1">
      <c r="B2134" s="82" t="s">
        <v>1197</v>
      </c>
      <c r="C2134" s="93" t="s">
        <v>4329</v>
      </c>
      <c r="D2134" s="86" t="s">
        <v>4330</v>
      </c>
      <c r="E2134" s="82">
        <v>24</v>
      </c>
      <c r="F2134" s="82">
        <v>1</v>
      </c>
      <c r="G2134" s="151">
        <v>0.04</v>
      </c>
      <c r="H2134" s="151">
        <v>0.1</v>
      </c>
      <c r="I2134" s="185">
        <v>34</v>
      </c>
      <c r="J2134" s="185">
        <v>0</v>
      </c>
      <c r="K2134" s="196">
        <f>IF(OR(ISBLANK(I2134),ISBLANK(J2134)),"",(J2134/I2134))</f>
        <v>0</v>
      </c>
      <c r="L2134" s="209" t="str">
        <f>IF(K2134="","",IF(K2134&gt;=H2134,"Yes","No"))</f>
        <v>No</v>
      </c>
      <c r="M2134" s="219" t="str">
        <f>IF(OR(ISBLANK(I2134),ISBLANK(J2134)),"",IF(L2134="No", "TJ status removed",IF(K2134&gt;0.34, K2134 *1.15, K2134+0.05)))</f>
        <v>TJ status removed</v>
      </c>
      <c r="N2134" s="230">
        <v>59.5</v>
      </c>
      <c r="O2134" s="230">
        <v>997.41</v>
      </c>
      <c r="P2134" s="230">
        <v>0</v>
      </c>
      <c r="Q2134" s="230">
        <v>0</v>
      </c>
      <c r="R2134"/>
    </row>
    <row r="2135" spans="2:18" ht="15" customHeight="1">
      <c r="B2135" s="82" t="s">
        <v>1197</v>
      </c>
      <c r="C2135" s="86" t="s">
        <v>4331</v>
      </c>
      <c r="D2135" s="86" t="s">
        <v>4332</v>
      </c>
      <c r="E2135" s="82">
        <v>139</v>
      </c>
      <c r="F2135" s="82">
        <v>27</v>
      </c>
      <c r="G2135" s="151">
        <v>0.19</v>
      </c>
      <c r="H2135" s="151">
        <v>0.24</v>
      </c>
      <c r="I2135" s="185">
        <v>193</v>
      </c>
      <c r="J2135" s="185">
        <v>33</v>
      </c>
      <c r="K2135" s="196">
        <f>IF(OR(ISBLANK(I2135),ISBLANK(J2135)),"",(J2135/I2135))</f>
        <v>0.17098445595854922</v>
      </c>
      <c r="L2135" s="209" t="str">
        <f>IF(K2135="","",IF(K2135&gt;=H2135,"Yes","No"))</f>
        <v>No</v>
      </c>
      <c r="M2135" s="219" t="str">
        <f>IF(OR(ISBLANK(I2135),ISBLANK(J2135)),"",IF(L2135="No", "TJ status removed",IF(K2135&gt;0.34, K2135 *1.15, K2135+0.05)))</f>
        <v>TJ status removed</v>
      </c>
      <c r="N2135" s="230">
        <v>0</v>
      </c>
      <c r="O2135" s="230">
        <v>392.53</v>
      </c>
      <c r="P2135" s="230">
        <v>0</v>
      </c>
      <c r="Q2135" s="230">
        <v>1189.8800000000001</v>
      </c>
      <c r="R2135"/>
    </row>
    <row r="2136" spans="2:18" ht="15" customHeight="1">
      <c r="B2136" s="82" t="s">
        <v>1197</v>
      </c>
      <c r="C2136" s="86" t="s">
        <v>4333</v>
      </c>
      <c r="D2136" s="86" t="s">
        <v>4334</v>
      </c>
      <c r="E2136" s="82">
        <v>325</v>
      </c>
      <c r="F2136" s="82">
        <v>32</v>
      </c>
      <c r="G2136" s="151">
        <v>0.1</v>
      </c>
      <c r="H2136" s="151">
        <v>0.19</v>
      </c>
      <c r="I2136" s="185">
        <v>214</v>
      </c>
      <c r="J2136" s="185">
        <v>21</v>
      </c>
      <c r="K2136" s="196">
        <f>IF(OR(ISBLANK(I2136),ISBLANK(J2136)),"",(J2136/I2136))</f>
        <v>9.8130841121495324E-2</v>
      </c>
      <c r="L2136" s="209" t="str">
        <f>IF(K2136="","",IF(K2136&gt;=H2136,"Yes","No"))</f>
        <v>No</v>
      </c>
      <c r="M2136" s="219" t="str">
        <f>IF(OR(ISBLANK(I2136),ISBLANK(J2136)),"",IF(L2136="No", "TJ status removed",IF(K2136&gt;0.34, K2136 *1.15, K2136+0.05)))</f>
        <v>TJ status removed</v>
      </c>
      <c r="N2136" s="230">
        <v>0</v>
      </c>
      <c r="O2136" s="230">
        <v>278.85000000000002</v>
      </c>
      <c r="P2136" s="230">
        <v>0</v>
      </c>
      <c r="Q2136" s="230">
        <v>1022</v>
      </c>
      <c r="R2136" t="s">
        <v>3987</v>
      </c>
    </row>
    <row r="2137" spans="2:18" ht="15" customHeight="1">
      <c r="B2137" s="82" t="s">
        <v>1197</v>
      </c>
      <c r="C2137" s="86" t="s">
        <v>4335</v>
      </c>
      <c r="D2137" s="86" t="s">
        <v>4336</v>
      </c>
      <c r="E2137" s="82">
        <v>540</v>
      </c>
      <c r="F2137" s="82">
        <v>73</v>
      </c>
      <c r="G2137" s="151">
        <v>0.14000000000000001</v>
      </c>
      <c r="H2137" s="151">
        <v>0.23</v>
      </c>
      <c r="I2137" s="185">
        <v>497</v>
      </c>
      <c r="J2137" s="185">
        <v>100</v>
      </c>
      <c r="K2137" s="196">
        <f>IF(OR(ISBLANK(I2137),ISBLANK(J2137)),"",(J2137/I2137))</f>
        <v>0.2012072434607646</v>
      </c>
      <c r="L2137" s="209" t="str">
        <f>IF(K2137="","",IF(K2137&gt;=H2137,"Yes","No"))</f>
        <v>No</v>
      </c>
      <c r="M2137" s="219" t="str">
        <f>IF(OR(ISBLANK(I2137),ISBLANK(J2137)),"",IF(L2137="No", "TJ status removed",IF(K2137&gt;0.34, K2137 *1.15, K2137+0.05)))</f>
        <v>TJ status removed</v>
      </c>
      <c r="N2137" s="230">
        <v>0</v>
      </c>
      <c r="O2137" s="230">
        <v>301.39</v>
      </c>
      <c r="P2137" s="230">
        <v>0</v>
      </c>
      <c r="Q2137" s="230">
        <v>1008</v>
      </c>
      <c r="R2137"/>
    </row>
    <row r="2138" spans="2:18" ht="15" customHeight="1">
      <c r="B2138" s="82" t="s">
        <v>1197</v>
      </c>
      <c r="C2138" s="86" t="s">
        <v>4337</v>
      </c>
      <c r="D2138" s="86" t="s">
        <v>4338</v>
      </c>
      <c r="E2138" s="82">
        <v>239</v>
      </c>
      <c r="F2138" s="82">
        <v>50</v>
      </c>
      <c r="G2138" s="151">
        <v>0.21</v>
      </c>
      <c r="H2138" s="151">
        <v>0.27</v>
      </c>
      <c r="I2138" s="185">
        <v>240</v>
      </c>
      <c r="J2138" s="185">
        <v>65</v>
      </c>
      <c r="K2138" s="196">
        <f>IF(OR(ISBLANK(I2138),ISBLANK(J2138)),"",(J2138/I2138))</f>
        <v>0.27083333333333331</v>
      </c>
      <c r="L2138" s="209" t="str">
        <f>IF(K2138="","",IF(K2138&gt;=H2138,"Yes","No"))</f>
        <v>Yes</v>
      </c>
      <c r="M2138" s="219">
        <f>IF(OR(ISBLANK(I2138),ISBLANK(J2138)),"",IF(L2138="No", "TJ status removed",IF(K2138&gt;0.34, K2138 *1.15, K2138+0.05)))</f>
        <v>0.3208333333333333</v>
      </c>
      <c r="N2138" s="230">
        <v>0</v>
      </c>
      <c r="O2138" s="230">
        <v>357.65</v>
      </c>
      <c r="P2138" s="230">
        <v>0</v>
      </c>
      <c r="Q2138" s="230">
        <v>1182.75</v>
      </c>
      <c r="R2138"/>
    </row>
    <row r="2139" spans="2:18" ht="15" customHeight="1">
      <c r="B2139" s="82" t="s">
        <v>1197</v>
      </c>
      <c r="C2139" s="86" t="s">
        <v>4339</v>
      </c>
      <c r="D2139" s="86" t="s">
        <v>4340</v>
      </c>
      <c r="E2139" s="82">
        <v>76</v>
      </c>
      <c r="F2139" s="82">
        <v>25</v>
      </c>
      <c r="G2139" s="151">
        <v>0.33</v>
      </c>
      <c r="H2139" s="151">
        <v>0.38</v>
      </c>
      <c r="I2139" s="185">
        <v>62</v>
      </c>
      <c r="J2139" s="185">
        <v>18</v>
      </c>
      <c r="K2139" s="196">
        <f>IF(OR(ISBLANK(I2139),ISBLANK(J2139)),"",(J2139/I2139))</f>
        <v>0.29032258064516131</v>
      </c>
      <c r="L2139" s="209" t="str">
        <f>IF(K2139="","",IF(K2139&gt;=H2139,"Yes","No"))</f>
        <v>No</v>
      </c>
      <c r="M2139" s="219" t="str">
        <f>IF(OR(ISBLANK(I2139),ISBLANK(J2139)),"",IF(L2139="No", "TJ status removed",IF(K2139&gt;0.34, K2139 *1.15, K2139+0.05)))</f>
        <v>TJ status removed</v>
      </c>
      <c r="N2139" s="230">
        <v>0.7</v>
      </c>
      <c r="O2139" s="230">
        <v>255.25</v>
      </c>
      <c r="P2139" s="230">
        <v>7.5</v>
      </c>
      <c r="Q2139" s="230">
        <v>1075.56</v>
      </c>
      <c r="R2139" t="s">
        <v>4189</v>
      </c>
    </row>
    <row r="2140" spans="2:18" ht="15" customHeight="1">
      <c r="B2140" s="82" t="s">
        <v>1197</v>
      </c>
      <c r="C2140" s="86" t="s">
        <v>4341</v>
      </c>
      <c r="D2140" s="86" t="s">
        <v>4342</v>
      </c>
      <c r="E2140" s="82">
        <v>268</v>
      </c>
      <c r="F2140" s="82">
        <v>84</v>
      </c>
      <c r="G2140" s="151">
        <v>0.31</v>
      </c>
      <c r="H2140" s="151">
        <v>0.36</v>
      </c>
      <c r="I2140" s="185">
        <v>188</v>
      </c>
      <c r="J2140" s="185">
        <v>83</v>
      </c>
      <c r="K2140" s="196">
        <f>IF(OR(ISBLANK(I2140),ISBLANK(J2140)),"",(J2140/I2140))</f>
        <v>0.44148936170212766</v>
      </c>
      <c r="L2140" s="209" t="str">
        <f>IF(K2140="","",IF(K2140&gt;=H2140,"Yes","No"))</f>
        <v>Yes</v>
      </c>
      <c r="M2140" s="219">
        <f>IF(OR(ISBLANK(I2140),ISBLANK(J2140)),"",IF(L2140="No", "TJ status removed",IF(K2140&gt;0.34, K2140 *1.15, K2140+0.05)))</f>
        <v>0.50771276595744674</v>
      </c>
      <c r="N2140" s="230">
        <v>23.49</v>
      </c>
      <c r="O2140" s="230">
        <v>771.42</v>
      </c>
      <c r="P2140" s="230">
        <v>27.75</v>
      </c>
      <c r="Q2140" s="230">
        <v>1733.8</v>
      </c>
      <c r="R2140"/>
    </row>
    <row r="2141" spans="2:18" ht="15" customHeight="1">
      <c r="B2141" s="82" t="s">
        <v>1197</v>
      </c>
      <c r="C2141" s="86" t="s">
        <v>4343</v>
      </c>
      <c r="D2141" s="86" t="s">
        <v>4344</v>
      </c>
      <c r="E2141" s="82">
        <v>20</v>
      </c>
      <c r="F2141" s="82">
        <v>9</v>
      </c>
      <c r="G2141" s="151">
        <v>0.45</v>
      </c>
      <c r="H2141" s="151">
        <v>0.52</v>
      </c>
      <c r="I2141" s="185">
        <v>20</v>
      </c>
      <c r="J2141" s="185">
        <v>12</v>
      </c>
      <c r="K2141" s="196">
        <f>IF(OR(ISBLANK(I2141),ISBLANK(J2141)),"",(J2141/I2141))</f>
        <v>0.6</v>
      </c>
      <c r="L2141" s="209" t="str">
        <f>IF(K2141="","",IF(K2141&gt;=H2141,"Yes","No"))</f>
        <v>Yes</v>
      </c>
      <c r="M2141" s="219">
        <f>IF(OR(ISBLANK(I2141),ISBLANK(J2141)),"",IF(L2141="No", "TJ status removed",IF(K2141&gt;0.34, K2141 *1.15, K2141+0.05)))</f>
        <v>0.69</v>
      </c>
      <c r="N2141" s="230">
        <v>8.1300000000000008</v>
      </c>
      <c r="O2141" s="230">
        <v>547.75</v>
      </c>
      <c r="P2141" s="230">
        <v>13.08</v>
      </c>
      <c r="Q2141" s="230">
        <v>1826.33</v>
      </c>
      <c r="R2141" t="s">
        <v>4004</v>
      </c>
    </row>
    <row r="2142" spans="2:18" ht="15" customHeight="1">
      <c r="B2142" s="82" t="s">
        <v>1197</v>
      </c>
      <c r="C2142" s="86" t="s">
        <v>4345</v>
      </c>
      <c r="D2142" s="86" t="s">
        <v>4346</v>
      </c>
      <c r="E2142" s="82">
        <v>127</v>
      </c>
      <c r="F2142" s="82">
        <v>22</v>
      </c>
      <c r="G2142" s="151">
        <v>0.17</v>
      </c>
      <c r="H2142" s="151">
        <v>0.22</v>
      </c>
      <c r="I2142" s="185">
        <v>152</v>
      </c>
      <c r="J2142" s="185">
        <v>35</v>
      </c>
      <c r="K2142" s="196">
        <f>IF(OR(ISBLANK(I2142),ISBLANK(J2142)),"",(J2142/I2142))</f>
        <v>0.23026315789473684</v>
      </c>
      <c r="L2142" s="209" t="str">
        <f>IF(K2142="","",IF(K2142&gt;=H2142,"Yes","No"))</f>
        <v>Yes</v>
      </c>
      <c r="M2142" s="219">
        <f>IF(OR(ISBLANK(I2142),ISBLANK(J2142)),"",IF(L2142="No", "TJ status removed",IF(K2142&gt;0.34, K2142 *1.15, K2142+0.05)))</f>
        <v>0.28026315789473683</v>
      </c>
      <c r="N2142" s="230">
        <v>11.76</v>
      </c>
      <c r="O2142" s="230">
        <v>815.83</v>
      </c>
      <c r="P2142" s="230">
        <v>29.89</v>
      </c>
      <c r="Q2142" s="230">
        <v>1654.69</v>
      </c>
      <c r="R2142"/>
    </row>
    <row r="2143" spans="2:18" ht="15" customHeight="1">
      <c r="B2143" s="82" t="s">
        <v>1197</v>
      </c>
      <c r="C2143" s="86" t="s">
        <v>4347</v>
      </c>
      <c r="D2143" s="86" t="s">
        <v>4348</v>
      </c>
      <c r="E2143" s="82">
        <v>179</v>
      </c>
      <c r="F2143" s="82">
        <v>75</v>
      </c>
      <c r="G2143" s="151">
        <v>0.42</v>
      </c>
      <c r="H2143" s="151">
        <v>0.48</v>
      </c>
      <c r="I2143" s="185">
        <v>174</v>
      </c>
      <c r="J2143" s="185">
        <v>87</v>
      </c>
      <c r="K2143" s="196">
        <f>IF(OR(ISBLANK(I2143),ISBLANK(J2143)),"",(J2143/I2143))</f>
        <v>0.5</v>
      </c>
      <c r="L2143" s="209" t="str">
        <f>IF(K2143="","",IF(K2143&gt;=H2143,"Yes","No"))</f>
        <v>Yes</v>
      </c>
      <c r="M2143" s="219">
        <f>IF(OR(ISBLANK(I2143),ISBLANK(J2143)),"",IF(L2143="No", "TJ status removed",IF(K2143&gt;0.34, K2143 *1.15, K2143+0.05)))</f>
        <v>0.57499999999999996</v>
      </c>
      <c r="N2143" s="230">
        <v>32.53</v>
      </c>
      <c r="O2143" s="230">
        <v>741.83</v>
      </c>
      <c r="P2143" s="230">
        <v>31.84</v>
      </c>
      <c r="Q2143" s="230">
        <v>1617.57</v>
      </c>
      <c r="R2143"/>
    </row>
    <row r="2144" spans="2:18" ht="15" customHeight="1">
      <c r="B2144" s="82" t="s">
        <v>1197</v>
      </c>
      <c r="C2144" s="86" t="s">
        <v>4349</v>
      </c>
      <c r="D2144" s="86" t="s">
        <v>4350</v>
      </c>
      <c r="E2144" s="82">
        <v>75</v>
      </c>
      <c r="F2144" s="82">
        <v>27</v>
      </c>
      <c r="G2144" s="151">
        <v>0.36</v>
      </c>
      <c r="H2144" s="151">
        <v>0.56000000000000005</v>
      </c>
      <c r="I2144" s="185">
        <v>62</v>
      </c>
      <c r="J2144" s="185">
        <v>28</v>
      </c>
      <c r="K2144" s="196">
        <f>IF(OR(ISBLANK(I2144),ISBLANK(J2144)),"",(J2144/I2144))</f>
        <v>0.45161290322580644</v>
      </c>
      <c r="L2144" s="209" t="str">
        <f>IF(K2144="","",IF(K2144&gt;=H2144,"Yes","No"))</f>
        <v>No</v>
      </c>
      <c r="M2144" s="219" t="str">
        <f>IF(OR(ISBLANK(I2144),ISBLANK(J2144)),"",IF(L2144="No", "TJ status removed",IF(K2144&gt;0.34, K2144 *1.15, K2144+0.05)))</f>
        <v>TJ status removed</v>
      </c>
      <c r="N2144" s="230">
        <v>17</v>
      </c>
      <c r="O2144" s="230">
        <v>712.74</v>
      </c>
      <c r="P2144" s="230">
        <v>28.96</v>
      </c>
      <c r="Q2144" s="230">
        <v>2573.86</v>
      </c>
      <c r="R2144" t="s">
        <v>3987</v>
      </c>
    </row>
    <row r="2145" spans="2:18" ht="15" customHeight="1">
      <c r="B2145" s="82" t="s">
        <v>1197</v>
      </c>
      <c r="C2145" s="86" t="s">
        <v>4351</v>
      </c>
      <c r="D2145" s="86" t="s">
        <v>4352</v>
      </c>
      <c r="E2145" s="82">
        <v>21</v>
      </c>
      <c r="F2145" s="82">
        <v>7</v>
      </c>
      <c r="G2145" s="151">
        <v>0.33</v>
      </c>
      <c r="H2145" s="151">
        <v>0.38</v>
      </c>
      <c r="I2145" s="185">
        <v>17</v>
      </c>
      <c r="J2145" s="185">
        <v>6</v>
      </c>
      <c r="K2145" s="196">
        <f>IF(OR(ISBLANK(I2145),ISBLANK(J2145)),"",(J2145/I2145))</f>
        <v>0.35294117647058826</v>
      </c>
      <c r="L2145" s="209" t="str">
        <f>IF(K2145="","",IF(K2145&gt;=H2145,"Yes","No"))</f>
        <v>No</v>
      </c>
      <c r="M2145" s="219" t="str">
        <f>IF(OR(ISBLANK(I2145),ISBLANK(J2145)),"",IF(L2145="No", "TJ status removed",IF(K2145&gt;0.34, K2145 *1.15, K2145+0.05)))</f>
        <v>TJ status removed</v>
      </c>
      <c r="N2145" s="230">
        <v>11.91</v>
      </c>
      <c r="O2145" s="230">
        <v>983.91</v>
      </c>
      <c r="P2145" s="230">
        <v>20.170000000000002</v>
      </c>
      <c r="Q2145" s="230">
        <v>2428.33</v>
      </c>
      <c r="R2145" t="s">
        <v>3987</v>
      </c>
    </row>
    <row r="2146" spans="2:18" ht="15" customHeight="1">
      <c r="B2146" s="82" t="s">
        <v>1197</v>
      </c>
      <c r="C2146" s="86" t="s">
        <v>4353</v>
      </c>
      <c r="D2146" s="86" t="s">
        <v>4354</v>
      </c>
      <c r="E2146" s="82">
        <v>53</v>
      </c>
      <c r="F2146" s="82">
        <v>5</v>
      </c>
      <c r="G2146" s="151">
        <v>0.09</v>
      </c>
      <c r="H2146" s="151">
        <v>0.24</v>
      </c>
      <c r="I2146" s="185">
        <v>58</v>
      </c>
      <c r="J2146" s="185">
        <v>10</v>
      </c>
      <c r="K2146" s="196">
        <f>IF(OR(ISBLANK(I2146),ISBLANK(J2146)),"",(J2146/I2146))</f>
        <v>0.17241379310344829</v>
      </c>
      <c r="L2146" s="209" t="str">
        <f>IF(K2146="","",IF(K2146&gt;=H2146,"Yes","No"))</f>
        <v>No</v>
      </c>
      <c r="M2146" s="219" t="str">
        <f>IF(OR(ISBLANK(I2146),ISBLANK(J2146)),"",IF(L2146="No", "TJ status removed",IF(K2146&gt;0.34, K2146 *1.15, K2146+0.05)))</f>
        <v>TJ status removed</v>
      </c>
      <c r="N2146" s="230">
        <v>7.48</v>
      </c>
      <c r="O2146" s="230">
        <v>1082.21</v>
      </c>
      <c r="P2146" s="230">
        <v>23</v>
      </c>
      <c r="Q2146" s="230">
        <v>3235.8</v>
      </c>
      <c r="R2146"/>
    </row>
    <row r="2147" spans="2:18" ht="15" customHeight="1">
      <c r="B2147" s="82" t="s">
        <v>1197</v>
      </c>
      <c r="C2147" s="86" t="s">
        <v>4355</v>
      </c>
      <c r="D2147" s="86" t="s">
        <v>4356</v>
      </c>
      <c r="E2147" s="82">
        <v>20</v>
      </c>
      <c r="F2147" s="82">
        <v>6</v>
      </c>
      <c r="G2147" s="151">
        <v>0.3</v>
      </c>
      <c r="H2147" s="151">
        <v>0.35</v>
      </c>
      <c r="I2147" s="185">
        <v>26</v>
      </c>
      <c r="J2147" s="185">
        <v>4</v>
      </c>
      <c r="K2147" s="196">
        <f>IF(OR(ISBLANK(I2147),ISBLANK(J2147)),"",(J2147/I2147))</f>
        <v>0.15384615384615385</v>
      </c>
      <c r="L2147" s="209" t="str">
        <f>IF(K2147="","",IF(K2147&gt;=H2147,"Yes","No"))</f>
        <v>No</v>
      </c>
      <c r="M2147" s="219" t="str">
        <f>IF(OR(ISBLANK(I2147),ISBLANK(J2147)),"",IF(L2147="No", "TJ status removed",IF(K2147&gt;0.34, K2147 *1.15, K2147+0.05)))</f>
        <v>TJ status removed</v>
      </c>
      <c r="N2147" s="230">
        <v>0</v>
      </c>
      <c r="O2147" s="230">
        <v>926.18</v>
      </c>
      <c r="P2147" s="230">
        <v>0</v>
      </c>
      <c r="Q2147" s="230">
        <v>1556.75</v>
      </c>
      <c r="R2147" t="s">
        <v>3987</v>
      </c>
    </row>
    <row r="2148" spans="2:18" ht="15" customHeight="1">
      <c r="B2148" s="82" t="s">
        <v>1197</v>
      </c>
      <c r="C2148" s="86" t="s">
        <v>4357</v>
      </c>
      <c r="D2148" s="86" t="s">
        <v>4358</v>
      </c>
      <c r="E2148" s="82">
        <v>922</v>
      </c>
      <c r="F2148" s="82">
        <v>36</v>
      </c>
      <c r="G2148" s="151">
        <v>0.04</v>
      </c>
      <c r="H2148" s="151">
        <v>0.15</v>
      </c>
      <c r="I2148" s="185">
        <v>1025</v>
      </c>
      <c r="J2148" s="185">
        <v>55</v>
      </c>
      <c r="K2148" s="196">
        <f>IF(OR(ISBLANK(I2148),ISBLANK(J2148)),"",(J2148/I2148))</f>
        <v>5.3658536585365853E-2</v>
      </c>
      <c r="L2148" s="209" t="str">
        <f>IF(K2148="","",IF(K2148&gt;=H2148,"Yes","No"))</f>
        <v>No</v>
      </c>
      <c r="M2148" s="219" t="str">
        <f>IF(OR(ISBLANK(I2148),ISBLANK(J2148)),"",IF(L2148="No", "TJ status removed",IF(K2148&gt;0.34, K2148 *1.15, K2148+0.05)))</f>
        <v>TJ status removed</v>
      </c>
      <c r="N2148" s="230">
        <v>34.020000000000003</v>
      </c>
      <c r="O2148" s="230">
        <v>298.36</v>
      </c>
      <c r="P2148" s="230">
        <v>30.73</v>
      </c>
      <c r="Q2148" s="230">
        <v>863.18</v>
      </c>
      <c r="R2148" t="s">
        <v>4004</v>
      </c>
    </row>
    <row r="2149" spans="2:18" ht="15" customHeight="1">
      <c r="B2149" s="82" t="s">
        <v>1197</v>
      </c>
      <c r="C2149" s="86" t="s">
        <v>4359</v>
      </c>
      <c r="D2149" s="86" t="s">
        <v>4360</v>
      </c>
      <c r="E2149" s="82">
        <v>95</v>
      </c>
      <c r="F2149" s="82">
        <v>53</v>
      </c>
      <c r="G2149" s="151">
        <v>0.56000000000000005</v>
      </c>
      <c r="H2149" s="151">
        <v>0.64</v>
      </c>
      <c r="I2149" s="185">
        <v>98</v>
      </c>
      <c r="J2149" s="185">
        <v>49</v>
      </c>
      <c r="K2149" s="196">
        <f>IF(OR(ISBLANK(I2149),ISBLANK(J2149)),"",(J2149/I2149))</f>
        <v>0.5</v>
      </c>
      <c r="L2149" s="209" t="str">
        <f>IF(K2149="","",IF(K2149&gt;=H2149,"Yes","No"))</f>
        <v>No</v>
      </c>
      <c r="M2149" s="219" t="str">
        <f>IF(OR(ISBLANK(I2149),ISBLANK(J2149)),"",IF(L2149="No", "TJ status removed",IF(K2149&gt;0.34, K2149 *1.15, K2149+0.05)))</f>
        <v>TJ status removed</v>
      </c>
      <c r="N2149" s="230">
        <v>14.82</v>
      </c>
      <c r="O2149" s="230">
        <v>342.12</v>
      </c>
      <c r="P2149" s="230">
        <v>25.82</v>
      </c>
      <c r="Q2149" s="230">
        <v>1568.04</v>
      </c>
      <c r="R2149"/>
    </row>
    <row r="2150" spans="2:18" ht="15" customHeight="1">
      <c r="B2150" s="82" t="s">
        <v>1197</v>
      </c>
      <c r="C2150" s="86" t="s">
        <v>4361</v>
      </c>
      <c r="D2150" s="86" t="s">
        <v>4362</v>
      </c>
      <c r="E2150" s="82">
        <v>40</v>
      </c>
      <c r="F2150" s="82">
        <v>10</v>
      </c>
      <c r="G2150" s="151">
        <v>0.25</v>
      </c>
      <c r="H2150" s="151">
        <v>0.32</v>
      </c>
      <c r="I2150" s="185">
        <v>31</v>
      </c>
      <c r="J2150" s="185">
        <v>7</v>
      </c>
      <c r="K2150" s="196">
        <f>IF(OR(ISBLANK(I2150),ISBLANK(J2150)),"",(J2150/I2150))</f>
        <v>0.22580645161290322</v>
      </c>
      <c r="L2150" s="209" t="str">
        <f>IF(K2150="","",IF(K2150&gt;=H2150,"Yes","No"))</f>
        <v>No</v>
      </c>
      <c r="M2150" s="219" t="str">
        <f>IF(OR(ISBLANK(I2150),ISBLANK(J2150)),"",IF(L2150="No", "TJ status removed",IF(K2150&gt;0.34, K2150 *1.15, K2150+0.05)))</f>
        <v>TJ status removed</v>
      </c>
      <c r="N2150" s="230">
        <v>6.67</v>
      </c>
      <c r="O2150" s="230">
        <v>279.12</v>
      </c>
      <c r="P2150" s="230">
        <v>5.43</v>
      </c>
      <c r="Q2150" s="230">
        <v>1642.43</v>
      </c>
      <c r="R2150"/>
    </row>
    <row r="2151" spans="2:18" ht="15" customHeight="1">
      <c r="B2151" s="82" t="s">
        <v>1197</v>
      </c>
      <c r="C2151" s="86" t="s">
        <v>4363</v>
      </c>
      <c r="D2151" s="86" t="s">
        <v>4364</v>
      </c>
      <c r="E2151" s="82">
        <v>181</v>
      </c>
      <c r="F2151" s="82">
        <v>49</v>
      </c>
      <c r="G2151" s="151">
        <v>0.27</v>
      </c>
      <c r="H2151" s="151">
        <v>0.32</v>
      </c>
      <c r="I2151" s="185">
        <v>143</v>
      </c>
      <c r="J2151" s="185">
        <v>48</v>
      </c>
      <c r="K2151" s="196">
        <f>IF(OR(ISBLANK(I2151),ISBLANK(J2151)),"",(J2151/I2151))</f>
        <v>0.33566433566433568</v>
      </c>
      <c r="L2151" s="209" t="str">
        <f>IF(K2151="","",IF(K2151&gt;=H2151,"Yes","No"))</f>
        <v>Yes</v>
      </c>
      <c r="M2151" s="219">
        <f>IF(OR(ISBLANK(I2151),ISBLANK(J2151)),"",IF(L2151="No", "TJ status removed",IF(K2151&gt;0.34, K2151 *1.15, K2151+0.05)))</f>
        <v>0.38566433566433567</v>
      </c>
      <c r="N2151" s="230">
        <v>23.52</v>
      </c>
      <c r="O2151" s="230">
        <v>214.12</v>
      </c>
      <c r="P2151" s="230">
        <v>37.65</v>
      </c>
      <c r="Q2151" s="230">
        <v>1073.44</v>
      </c>
      <c r="R2151"/>
    </row>
    <row r="2152" spans="2:18" ht="15" customHeight="1">
      <c r="B2152" s="82" t="s">
        <v>1197</v>
      </c>
      <c r="C2152" s="86" t="s">
        <v>4365</v>
      </c>
      <c r="D2152" s="86" t="s">
        <v>4366</v>
      </c>
      <c r="E2152" s="82">
        <v>57</v>
      </c>
      <c r="F2152" s="82">
        <v>10</v>
      </c>
      <c r="G2152" s="151">
        <v>0.18</v>
      </c>
      <c r="H2152" s="151">
        <v>0.28000000000000003</v>
      </c>
      <c r="I2152" s="185">
        <v>35</v>
      </c>
      <c r="J2152" s="185">
        <v>13</v>
      </c>
      <c r="K2152" s="196">
        <f>IF(OR(ISBLANK(I2152),ISBLANK(J2152)),"",(J2152/I2152))</f>
        <v>0.37142857142857144</v>
      </c>
      <c r="L2152" s="209" t="str">
        <f>IF(K2152="","",IF(K2152&gt;=H2152,"Yes","No"))</f>
        <v>Yes</v>
      </c>
      <c r="M2152" s="219">
        <f>IF(OR(ISBLANK(I2152),ISBLANK(J2152)),"",IF(L2152="No", "TJ status removed",IF(K2152&gt;0.34, K2152 *1.15, K2152+0.05)))</f>
        <v>0.4271428571428571</v>
      </c>
      <c r="N2152" s="230">
        <v>6.73</v>
      </c>
      <c r="O2152" s="230">
        <v>251.05</v>
      </c>
      <c r="P2152" s="230">
        <v>0</v>
      </c>
      <c r="Q2152" s="230">
        <v>1932.62</v>
      </c>
      <c r="R2152"/>
    </row>
    <row r="2153" spans="2:18" ht="15" customHeight="1">
      <c r="B2153" s="82" t="s">
        <v>1197</v>
      </c>
      <c r="C2153" s="86" t="s">
        <v>4367</v>
      </c>
      <c r="D2153" s="86" t="s">
        <v>4368</v>
      </c>
      <c r="E2153" s="82">
        <v>21</v>
      </c>
      <c r="F2153" s="82">
        <v>5</v>
      </c>
      <c r="G2153" s="151">
        <v>0.24</v>
      </c>
      <c r="H2153" s="151">
        <v>0.55000000000000004</v>
      </c>
      <c r="I2153" s="185">
        <v>11</v>
      </c>
      <c r="J2153" s="185">
        <v>4</v>
      </c>
      <c r="K2153" s="196">
        <f>IF(OR(ISBLANK(I2153),ISBLANK(J2153)),"",(J2153/I2153))</f>
        <v>0.36363636363636365</v>
      </c>
      <c r="L2153" s="209" t="str">
        <f>IF(K2153="","",IF(K2153&gt;=H2153,"Yes","No"))</f>
        <v>No</v>
      </c>
      <c r="M2153" s="219" t="str">
        <f>IF(OR(ISBLANK(I2153),ISBLANK(J2153)),"",IF(L2153="No", "TJ status removed",IF(K2153&gt;0.34, K2153 *1.15, K2153+0.05)))</f>
        <v>TJ status removed</v>
      </c>
      <c r="N2153" s="230">
        <v>17.71</v>
      </c>
      <c r="O2153" s="230">
        <v>163.29</v>
      </c>
      <c r="P2153" s="230">
        <v>11.75</v>
      </c>
      <c r="Q2153" s="230">
        <v>1582.5</v>
      </c>
      <c r="R2153"/>
    </row>
    <row r="2154" spans="2:18" ht="15" customHeight="1">
      <c r="B2154" s="82" t="s">
        <v>1197</v>
      </c>
      <c r="C2154" s="86" t="s">
        <v>4369</v>
      </c>
      <c r="D2154" s="86" t="s">
        <v>4370</v>
      </c>
      <c r="E2154" s="82">
        <v>51</v>
      </c>
      <c r="F2154" s="82">
        <v>0</v>
      </c>
      <c r="G2154" s="151">
        <v>0</v>
      </c>
      <c r="H2154" s="151">
        <v>0.15</v>
      </c>
      <c r="I2154" s="185">
        <v>68</v>
      </c>
      <c r="J2154" s="185">
        <v>0</v>
      </c>
      <c r="K2154" s="196">
        <f>IF(OR(ISBLANK(I2154),ISBLANK(J2154)),"",(J2154/I2154))</f>
        <v>0</v>
      </c>
      <c r="L2154" s="209" t="str">
        <f>IF(K2154="","",IF(K2154&gt;=H2154,"Yes","No"))</f>
        <v>No</v>
      </c>
      <c r="M2154" s="219" t="str">
        <f>IF(OR(ISBLANK(I2154),ISBLANK(J2154)),"",IF(L2154="No", "TJ status removed",IF(K2154&gt;0.34, K2154 *1.15, K2154+0.05)))</f>
        <v>TJ status removed</v>
      </c>
      <c r="N2154" s="230">
        <v>1245.3800000000001</v>
      </c>
      <c r="O2154" s="230">
        <v>615.38</v>
      </c>
      <c r="P2154" s="230">
        <v>0</v>
      </c>
      <c r="Q2154" s="230">
        <v>0</v>
      </c>
      <c r="R2154"/>
    </row>
    <row r="2155" spans="2:18" ht="15" customHeight="1">
      <c r="B2155" s="82" t="s">
        <v>1197</v>
      </c>
      <c r="C2155" s="86" t="s">
        <v>4371</v>
      </c>
      <c r="D2155" s="86" t="s">
        <v>4372</v>
      </c>
      <c r="E2155" s="82">
        <v>109</v>
      </c>
      <c r="F2155" s="82">
        <v>21</v>
      </c>
      <c r="G2155" s="151">
        <v>0.19</v>
      </c>
      <c r="H2155" s="151">
        <v>0.24</v>
      </c>
      <c r="I2155" s="185">
        <v>119</v>
      </c>
      <c r="J2155" s="185">
        <v>18</v>
      </c>
      <c r="K2155" s="196">
        <f>IF(OR(ISBLANK(I2155),ISBLANK(J2155)),"",(J2155/I2155))</f>
        <v>0.15126050420168066</v>
      </c>
      <c r="L2155" s="209" t="str">
        <f>IF(K2155="","",IF(K2155&gt;=H2155,"Yes","No"))</f>
        <v>No</v>
      </c>
      <c r="M2155" s="219" t="str">
        <f>IF(OR(ISBLANK(I2155),ISBLANK(J2155)),"",IF(L2155="No", "TJ status removed",IF(K2155&gt;0.34, K2155 *1.15, K2155+0.05)))</f>
        <v>TJ status removed</v>
      </c>
      <c r="N2155" s="230">
        <v>10.69</v>
      </c>
      <c r="O2155" s="230">
        <v>403.05</v>
      </c>
      <c r="P2155" s="230">
        <v>21.28</v>
      </c>
      <c r="Q2155" s="230">
        <v>1475.72</v>
      </c>
      <c r="R2155" t="s">
        <v>4004</v>
      </c>
    </row>
    <row r="2156" spans="2:18" ht="15" customHeight="1">
      <c r="B2156" s="82" t="s">
        <v>1197</v>
      </c>
      <c r="C2156" s="86" t="s">
        <v>4373</v>
      </c>
      <c r="D2156" s="86" t="s">
        <v>4374</v>
      </c>
      <c r="E2156" s="82">
        <v>96</v>
      </c>
      <c r="F2156" s="82">
        <v>5</v>
      </c>
      <c r="G2156" s="151">
        <v>0.05</v>
      </c>
      <c r="H2156" s="151">
        <v>0.17</v>
      </c>
      <c r="I2156" s="185">
        <v>83</v>
      </c>
      <c r="J2156" s="185">
        <v>7</v>
      </c>
      <c r="K2156" s="196">
        <f>IF(OR(ISBLANK(I2156),ISBLANK(J2156)),"",(J2156/I2156))</f>
        <v>8.4337349397590355E-2</v>
      </c>
      <c r="L2156" s="209" t="str">
        <f>IF(K2156="","",IF(K2156&gt;=H2156,"Yes","No"))</f>
        <v>No</v>
      </c>
      <c r="M2156" s="219" t="str">
        <f>IF(OR(ISBLANK(I2156),ISBLANK(J2156)),"",IF(L2156="No", "TJ status removed",IF(K2156&gt;0.34, K2156 *1.15, K2156+0.05)))</f>
        <v>TJ status removed</v>
      </c>
      <c r="N2156" s="230">
        <v>4.82</v>
      </c>
      <c r="O2156" s="230">
        <v>154.26</v>
      </c>
      <c r="P2156" s="230">
        <v>3.43</v>
      </c>
      <c r="Q2156" s="230">
        <v>866.57</v>
      </c>
      <c r="R2156"/>
    </row>
    <row r="2157" spans="2:18" ht="15" customHeight="1">
      <c r="B2157" s="82" t="s">
        <v>1197</v>
      </c>
      <c r="C2157" s="86" t="s">
        <v>4375</v>
      </c>
      <c r="D2157" s="86" t="s">
        <v>4376</v>
      </c>
      <c r="E2157" s="82">
        <v>147</v>
      </c>
      <c r="F2157" s="82">
        <v>9</v>
      </c>
      <c r="G2157" s="151">
        <v>0.06</v>
      </c>
      <c r="H2157" s="151">
        <v>0.14000000000000001</v>
      </c>
      <c r="I2157" s="185">
        <v>147</v>
      </c>
      <c r="J2157" s="185">
        <v>16</v>
      </c>
      <c r="K2157" s="196">
        <f>IF(OR(ISBLANK(I2157),ISBLANK(J2157)),"",(J2157/I2157))</f>
        <v>0.10884353741496598</v>
      </c>
      <c r="L2157" s="209" t="str">
        <f>IF(K2157="","",IF(K2157&gt;=H2157,"Yes","No"))</f>
        <v>No</v>
      </c>
      <c r="M2157" s="219" t="str">
        <f>IF(OR(ISBLANK(I2157),ISBLANK(J2157)),"",IF(L2157="No", "TJ status removed",IF(K2157&gt;0.34, K2157 *1.15, K2157+0.05)))</f>
        <v>TJ status removed</v>
      </c>
      <c r="N2157" s="230">
        <v>7.22</v>
      </c>
      <c r="O2157" s="230">
        <v>179.85</v>
      </c>
      <c r="P2157" s="230">
        <v>6.13</v>
      </c>
      <c r="Q2157" s="230">
        <v>1085.56</v>
      </c>
      <c r="R2157"/>
    </row>
    <row r="2158" spans="2:18" ht="15" customHeight="1">
      <c r="B2158" s="82" t="s">
        <v>1197</v>
      </c>
      <c r="C2158" s="86" t="s">
        <v>4377</v>
      </c>
      <c r="D2158" s="86" t="s">
        <v>4378</v>
      </c>
      <c r="E2158" s="82">
        <v>133</v>
      </c>
      <c r="F2158" s="82">
        <v>24</v>
      </c>
      <c r="G2158" s="151">
        <v>0.18</v>
      </c>
      <c r="H2158" s="151">
        <v>0.23</v>
      </c>
      <c r="I2158" s="185">
        <v>133</v>
      </c>
      <c r="J2158" s="185">
        <v>23</v>
      </c>
      <c r="K2158" s="196">
        <f>IF(OR(ISBLANK(I2158),ISBLANK(J2158)),"",(J2158/I2158))</f>
        <v>0.17293233082706766</v>
      </c>
      <c r="L2158" s="209" t="str">
        <f>IF(K2158="","",IF(K2158&gt;=H2158,"Yes","No"))</f>
        <v>No</v>
      </c>
      <c r="M2158" s="219" t="str">
        <f>IF(OR(ISBLANK(I2158),ISBLANK(J2158)),"",IF(L2158="No", "TJ status removed",IF(K2158&gt;0.34, K2158 *1.15, K2158+0.05)))</f>
        <v>TJ status removed</v>
      </c>
      <c r="N2158" s="230">
        <v>12.46</v>
      </c>
      <c r="O2158" s="230">
        <v>345.66</v>
      </c>
      <c r="P2158" s="230">
        <v>13.04</v>
      </c>
      <c r="Q2158" s="230">
        <v>1353.91</v>
      </c>
      <c r="R2158" t="s">
        <v>3987</v>
      </c>
    </row>
    <row r="2159" spans="2:18" ht="15" customHeight="1">
      <c r="B2159" s="82" t="s">
        <v>1197</v>
      </c>
      <c r="C2159" s="86" t="s">
        <v>4379</v>
      </c>
      <c r="D2159" s="86" t="s">
        <v>4380</v>
      </c>
      <c r="E2159" s="82" t="s">
        <v>3396</v>
      </c>
      <c r="F2159" s="82"/>
      <c r="G2159" s="163">
        <v>0.53</v>
      </c>
      <c r="H2159" s="163">
        <v>0.61</v>
      </c>
      <c r="I2159" s="185">
        <v>21</v>
      </c>
      <c r="J2159" s="185">
        <v>11</v>
      </c>
      <c r="K2159" s="196">
        <f>IF(OR(ISBLANK(I2159),ISBLANK(J2159)),"",(J2159/I2159))</f>
        <v>0.52380952380952384</v>
      </c>
      <c r="L2159" s="209" t="str">
        <f>IF(K2159="","",IF(K2159&gt;=H2159,"Yes","No"))</f>
        <v>No</v>
      </c>
      <c r="M2159" s="219" t="str">
        <f>IF(OR(ISBLANK(I2159),ISBLANK(J2159)),"",IF(L2159="No", "TJ status removed",IF(K2159&gt;0.34, K2159 *1.15, K2159+0.05)))</f>
        <v>TJ status removed</v>
      </c>
      <c r="N2159" s="230">
        <v>7.6</v>
      </c>
      <c r="O2159" s="230">
        <v>904</v>
      </c>
      <c r="P2159" s="230">
        <v>5.64</v>
      </c>
      <c r="Q2159" s="230">
        <v>2033</v>
      </c>
      <c r="R2159"/>
    </row>
    <row r="2160" spans="2:18" ht="15" customHeight="1">
      <c r="B2160" s="82" t="s">
        <v>1197</v>
      </c>
      <c r="C2160" s="86" t="s">
        <v>4381</v>
      </c>
      <c r="D2160" s="86" t="s">
        <v>4382</v>
      </c>
      <c r="E2160" s="82">
        <v>32</v>
      </c>
      <c r="F2160" s="82">
        <v>8</v>
      </c>
      <c r="G2160" s="151">
        <v>0.25</v>
      </c>
      <c r="H2160" s="151">
        <v>0.3</v>
      </c>
      <c r="I2160" s="185">
        <v>22</v>
      </c>
      <c r="J2160" s="185">
        <v>3</v>
      </c>
      <c r="K2160" s="196">
        <f>IF(OR(ISBLANK(I2160),ISBLANK(J2160)),"",(J2160/I2160))</f>
        <v>0.13636363636363635</v>
      </c>
      <c r="L2160" s="209" t="str">
        <f>IF(K2160="","",IF(K2160&gt;=H2160,"Yes","No"))</f>
        <v>No</v>
      </c>
      <c r="M2160" s="219" t="str">
        <f>IF(OR(ISBLANK(I2160),ISBLANK(J2160)),"",IF(L2160="No", "TJ status removed",IF(K2160&gt;0.34, K2160 *1.15, K2160+0.05)))</f>
        <v>TJ status removed</v>
      </c>
      <c r="N2160" s="230">
        <v>14.68</v>
      </c>
      <c r="O2160" s="230">
        <v>127.53</v>
      </c>
      <c r="P2160" s="230">
        <v>13.67</v>
      </c>
      <c r="Q2160" s="230">
        <v>1262.67</v>
      </c>
      <c r="R2160" t="s">
        <v>4004</v>
      </c>
    </row>
    <row r="2161" spans="2:18" ht="15" customHeight="1">
      <c r="B2161" s="82" t="s">
        <v>1197</v>
      </c>
      <c r="C2161" s="86" t="s">
        <v>4383</v>
      </c>
      <c r="D2161" s="86" t="s">
        <v>4384</v>
      </c>
      <c r="E2161" s="82">
        <v>52</v>
      </c>
      <c r="F2161" s="82">
        <v>23</v>
      </c>
      <c r="G2161" s="151">
        <v>0.44</v>
      </c>
      <c r="H2161" s="151">
        <v>0.51</v>
      </c>
      <c r="I2161" s="185">
        <v>59</v>
      </c>
      <c r="J2161" s="185">
        <v>26</v>
      </c>
      <c r="K2161" s="196">
        <f>IF(OR(ISBLANK(I2161),ISBLANK(J2161)),"",(J2161/I2161))</f>
        <v>0.44067796610169491</v>
      </c>
      <c r="L2161" s="209" t="str">
        <f>IF(K2161="","",IF(K2161&gt;=H2161,"Yes","No"))</f>
        <v>No</v>
      </c>
      <c r="M2161" s="219" t="str">
        <f>IF(OR(ISBLANK(I2161),ISBLANK(J2161)),"",IF(L2161="No", "TJ status removed",IF(K2161&gt;0.34, K2161 *1.15, K2161+0.05)))</f>
        <v>TJ status removed</v>
      </c>
      <c r="N2161" s="230">
        <v>6.73</v>
      </c>
      <c r="O2161" s="230">
        <v>204.94</v>
      </c>
      <c r="P2161" s="230">
        <v>8.69</v>
      </c>
      <c r="Q2161" s="230">
        <v>1121.27</v>
      </c>
      <c r="R2161"/>
    </row>
    <row r="2162" spans="2:18" ht="15" customHeight="1">
      <c r="B2162" s="82" t="s">
        <v>1197</v>
      </c>
      <c r="C2162" s="86" t="s">
        <v>4385</v>
      </c>
      <c r="D2162" s="86" t="s">
        <v>4386</v>
      </c>
      <c r="E2162" s="82">
        <v>53</v>
      </c>
      <c r="F2162" s="82">
        <v>10</v>
      </c>
      <c r="G2162" s="151">
        <v>0.19</v>
      </c>
      <c r="H2162" s="151">
        <v>0.33</v>
      </c>
      <c r="I2162" s="185">
        <v>104</v>
      </c>
      <c r="J2162" s="185">
        <v>27</v>
      </c>
      <c r="K2162" s="196">
        <f>IF(OR(ISBLANK(I2162),ISBLANK(J2162)),"",(J2162/I2162))</f>
        <v>0.25961538461538464</v>
      </c>
      <c r="L2162" s="209" t="str">
        <f>IF(K2162="","",IF(K2162&gt;=H2162,"Yes","No"))</f>
        <v>No</v>
      </c>
      <c r="M2162" s="219" t="str">
        <f>IF(OR(ISBLANK(I2162),ISBLANK(J2162)),"",IF(L2162="No", "TJ status removed",IF(K2162&gt;0.34, K2162 *1.15, K2162+0.05)))</f>
        <v>TJ status removed</v>
      </c>
      <c r="N2162" s="230">
        <v>7.26</v>
      </c>
      <c r="O2162" s="230">
        <v>174.31</v>
      </c>
      <c r="P2162" s="230">
        <v>5.15</v>
      </c>
      <c r="Q2162" s="230">
        <v>967.52</v>
      </c>
      <c r="R2162"/>
    </row>
    <row r="2163" spans="2:18" ht="15" customHeight="1">
      <c r="B2163" s="82" t="s">
        <v>1197</v>
      </c>
      <c r="C2163" s="86" t="s">
        <v>4387</v>
      </c>
      <c r="D2163" s="86" t="s">
        <v>4388</v>
      </c>
      <c r="E2163" s="82">
        <v>95</v>
      </c>
      <c r="F2163" s="82">
        <v>46</v>
      </c>
      <c r="G2163" s="151">
        <v>0.48</v>
      </c>
      <c r="H2163" s="151">
        <v>0.55000000000000004</v>
      </c>
      <c r="I2163" s="185">
        <v>124</v>
      </c>
      <c r="J2163" s="185">
        <v>60</v>
      </c>
      <c r="K2163" s="196">
        <f>IF(OR(ISBLANK(I2163),ISBLANK(J2163)),"",(J2163/I2163))</f>
        <v>0.4838709677419355</v>
      </c>
      <c r="L2163" s="209" t="str">
        <f>IF(K2163="","",IF(K2163&gt;=H2163,"Yes","No"))</f>
        <v>No</v>
      </c>
      <c r="M2163" s="219" t="str">
        <f>IF(OR(ISBLANK(I2163),ISBLANK(J2163)),"",IF(L2163="No", "TJ status removed",IF(K2163&gt;0.34, K2163 *1.15, K2163+0.05)))</f>
        <v>TJ status removed</v>
      </c>
      <c r="N2163" s="230">
        <v>6.27</v>
      </c>
      <c r="O2163" s="230">
        <v>303.5</v>
      </c>
      <c r="P2163" s="230">
        <v>1.58</v>
      </c>
      <c r="Q2163" s="230">
        <v>1084.73</v>
      </c>
      <c r="R2163"/>
    </row>
    <row r="2164" spans="2:18" ht="15" customHeight="1">
      <c r="B2164" s="82" t="s">
        <v>1197</v>
      </c>
      <c r="C2164" s="86" t="s">
        <v>4389</v>
      </c>
      <c r="D2164" s="86" t="s">
        <v>4390</v>
      </c>
      <c r="E2164" s="82">
        <v>30</v>
      </c>
      <c r="F2164" s="82">
        <v>1</v>
      </c>
      <c r="G2164" s="151">
        <v>0.03</v>
      </c>
      <c r="H2164" s="151">
        <v>0.3</v>
      </c>
      <c r="I2164" s="185">
        <v>29</v>
      </c>
      <c r="J2164" s="185">
        <v>5</v>
      </c>
      <c r="K2164" s="196">
        <f>IF(OR(ISBLANK(I2164),ISBLANK(J2164)),"",(J2164/I2164))</f>
        <v>0.17241379310344829</v>
      </c>
      <c r="L2164" s="209" t="str">
        <f>IF(K2164="","",IF(K2164&gt;=H2164,"Yes","No"))</f>
        <v>No</v>
      </c>
      <c r="M2164" s="219" t="str">
        <f>IF(OR(ISBLANK(I2164),ISBLANK(J2164)),"",IF(L2164="No", "TJ status removed",IF(K2164&gt;0.34, K2164 *1.15, K2164+0.05)))</f>
        <v>TJ status removed</v>
      </c>
      <c r="N2164" s="230">
        <v>3.42</v>
      </c>
      <c r="O2164" s="230">
        <v>232.33</v>
      </c>
      <c r="P2164" s="230">
        <v>0</v>
      </c>
      <c r="Q2164" s="230">
        <v>935.4</v>
      </c>
      <c r="R2164"/>
    </row>
    <row r="2165" spans="2:18" ht="15" customHeight="1">
      <c r="B2165" s="82" t="s">
        <v>1197</v>
      </c>
      <c r="C2165" s="86" t="s">
        <v>4391</v>
      </c>
      <c r="D2165" s="86" t="s">
        <v>4392</v>
      </c>
      <c r="E2165" s="82">
        <v>91</v>
      </c>
      <c r="F2165" s="82">
        <v>27</v>
      </c>
      <c r="G2165" s="151">
        <v>0.3</v>
      </c>
      <c r="H2165" s="151">
        <v>0.37</v>
      </c>
      <c r="I2165" s="185">
        <v>92</v>
      </c>
      <c r="J2165" s="185">
        <v>39</v>
      </c>
      <c r="K2165" s="196">
        <f>IF(OR(ISBLANK(I2165),ISBLANK(J2165)),"",(J2165/I2165))</f>
        <v>0.42391304347826086</v>
      </c>
      <c r="L2165" s="209" t="str">
        <f>IF(K2165="","",IF(K2165&gt;=H2165,"Yes","No"))</f>
        <v>Yes</v>
      </c>
      <c r="M2165" s="219">
        <f>IF(OR(ISBLANK(I2165),ISBLANK(J2165)),"",IF(L2165="No", "TJ status removed",IF(K2165&gt;0.34, K2165 *1.15, K2165+0.05)))</f>
        <v>0.48749999999999993</v>
      </c>
      <c r="N2165" s="230">
        <v>40.549999999999997</v>
      </c>
      <c r="O2165" s="230">
        <v>866.85</v>
      </c>
      <c r="P2165" s="230">
        <v>54.59</v>
      </c>
      <c r="Q2165" s="230">
        <v>2382.33</v>
      </c>
      <c r="R2165"/>
    </row>
    <row r="2166" spans="2:18" ht="15" customHeight="1">
      <c r="B2166" s="82" t="s">
        <v>1197</v>
      </c>
      <c r="C2166" s="86" t="s">
        <v>4393</v>
      </c>
      <c r="D2166" s="86" t="s">
        <v>4394</v>
      </c>
      <c r="E2166" s="82">
        <v>194</v>
      </c>
      <c r="F2166" s="82">
        <v>26</v>
      </c>
      <c r="G2166" s="151">
        <v>0.13</v>
      </c>
      <c r="H2166" s="151">
        <v>0.24</v>
      </c>
      <c r="I2166" s="185">
        <v>209</v>
      </c>
      <c r="J2166" s="185">
        <v>29</v>
      </c>
      <c r="K2166" s="196">
        <f>IF(OR(ISBLANK(I2166),ISBLANK(J2166)),"",(J2166/I2166))</f>
        <v>0.13875598086124402</v>
      </c>
      <c r="L2166" s="209" t="str">
        <f>IF(K2166="","",IF(K2166&gt;=H2166,"Yes","No"))</f>
        <v>No</v>
      </c>
      <c r="M2166" s="219" t="str">
        <f>IF(OR(ISBLANK(I2166),ISBLANK(J2166)),"",IF(L2166="No", "TJ status removed",IF(K2166&gt;0.34, K2166 *1.15, K2166+0.05)))</f>
        <v>TJ status removed</v>
      </c>
      <c r="N2166" s="230">
        <v>50.51</v>
      </c>
      <c r="O2166" s="230">
        <v>462.66</v>
      </c>
      <c r="P2166" s="230">
        <v>30.48</v>
      </c>
      <c r="Q2166" s="230">
        <v>1048.76</v>
      </c>
      <c r="R2166" t="s">
        <v>4004</v>
      </c>
    </row>
    <row r="2167" spans="2:18" ht="15" customHeight="1">
      <c r="B2167" s="82" t="s">
        <v>1197</v>
      </c>
      <c r="C2167" s="86" t="s">
        <v>4395</v>
      </c>
      <c r="D2167" s="86" t="s">
        <v>4396</v>
      </c>
      <c r="E2167" s="82">
        <v>38</v>
      </c>
      <c r="F2167" s="82">
        <v>11</v>
      </c>
      <c r="G2167" s="151">
        <v>0.28999999999999998</v>
      </c>
      <c r="H2167" s="151">
        <v>0.47</v>
      </c>
      <c r="I2167" s="185">
        <v>54</v>
      </c>
      <c r="J2167" s="185">
        <v>24</v>
      </c>
      <c r="K2167" s="196">
        <f>IF(OR(ISBLANK(I2167),ISBLANK(J2167)),"",(J2167/I2167))</f>
        <v>0.44444444444444442</v>
      </c>
      <c r="L2167" s="209" t="str">
        <f>IF(K2167="","",IF(K2167&gt;=H2167,"Yes","No"))</f>
        <v>No</v>
      </c>
      <c r="M2167" s="219" t="str">
        <f>IF(OR(ISBLANK(I2167),ISBLANK(J2167)),"",IF(L2167="No", "TJ status removed",IF(K2167&gt;0.34, K2167 *1.15, K2167+0.05)))</f>
        <v>TJ status removed</v>
      </c>
      <c r="N2167" s="230">
        <v>8.23</v>
      </c>
      <c r="O2167" s="230">
        <v>103.3</v>
      </c>
      <c r="P2167" s="230">
        <v>16.25</v>
      </c>
      <c r="Q2167" s="230">
        <v>892.79</v>
      </c>
      <c r="R2167"/>
    </row>
    <row r="2168" spans="2:18" ht="15" customHeight="1">
      <c r="B2168" s="82" t="s">
        <v>1197</v>
      </c>
      <c r="C2168" s="86" t="s">
        <v>4397</v>
      </c>
      <c r="D2168" s="86" t="s">
        <v>4398</v>
      </c>
      <c r="E2168" s="82">
        <v>300</v>
      </c>
      <c r="F2168" s="82">
        <v>40</v>
      </c>
      <c r="G2168" s="151">
        <v>0.13</v>
      </c>
      <c r="H2168" s="151">
        <v>0.22</v>
      </c>
      <c r="I2168" s="185">
        <v>330</v>
      </c>
      <c r="J2168" s="185">
        <v>65</v>
      </c>
      <c r="K2168" s="196">
        <f>IF(OR(ISBLANK(I2168),ISBLANK(J2168)),"",(J2168/I2168))</f>
        <v>0.19696969696969696</v>
      </c>
      <c r="L2168" s="209" t="str">
        <f>IF(K2168="","",IF(K2168&gt;=H2168,"Yes","No"))</f>
        <v>No</v>
      </c>
      <c r="M2168" s="219" t="str">
        <f>IF(OR(ISBLANK(I2168),ISBLANK(J2168)),"",IF(L2168="No", "TJ status removed",IF(K2168&gt;0.34, K2168 *1.15, K2168+0.05)))</f>
        <v>TJ status removed</v>
      </c>
      <c r="N2168" s="230">
        <v>28.55</v>
      </c>
      <c r="O2168" s="230">
        <v>456</v>
      </c>
      <c r="P2168" s="230">
        <v>33.25</v>
      </c>
      <c r="Q2168" s="230">
        <v>1189.3800000000001</v>
      </c>
      <c r="R2168" t="s">
        <v>4004</v>
      </c>
    </row>
    <row r="2169" spans="2:18" ht="15" customHeight="1">
      <c r="B2169" s="82" t="s">
        <v>1197</v>
      </c>
      <c r="C2169" s="86" t="s">
        <v>4399</v>
      </c>
      <c r="D2169" s="86" t="s">
        <v>4400</v>
      </c>
      <c r="E2169" s="82">
        <v>160</v>
      </c>
      <c r="F2169" s="82">
        <v>13</v>
      </c>
      <c r="G2169" s="151">
        <v>0.08</v>
      </c>
      <c r="H2169" s="151">
        <v>0.15</v>
      </c>
      <c r="I2169" s="185">
        <v>225</v>
      </c>
      <c r="J2169" s="185">
        <v>12</v>
      </c>
      <c r="K2169" s="196">
        <f>IF(OR(ISBLANK(I2169),ISBLANK(J2169)),"",(J2169/I2169))</f>
        <v>5.3333333333333337E-2</v>
      </c>
      <c r="L2169" s="209" t="str">
        <f>IF(K2169="","",IF(K2169&gt;=H2169,"Yes","No"))</f>
        <v>No</v>
      </c>
      <c r="M2169" s="219" t="str">
        <f>IF(OR(ISBLANK(I2169),ISBLANK(J2169)),"",IF(L2169="No", "TJ status removed",IF(K2169&gt;0.34, K2169 *1.15, K2169+0.05)))</f>
        <v>TJ status removed</v>
      </c>
      <c r="N2169" s="230">
        <v>26.74</v>
      </c>
      <c r="O2169" s="230">
        <v>417.33</v>
      </c>
      <c r="P2169" s="230">
        <v>31.25</v>
      </c>
      <c r="Q2169" s="230">
        <v>1098.5</v>
      </c>
      <c r="R2169"/>
    </row>
    <row r="2170" spans="2:18" ht="15" customHeight="1">
      <c r="B2170" s="82" t="s">
        <v>1197</v>
      </c>
      <c r="C2170" s="86" t="s">
        <v>4401</v>
      </c>
      <c r="D2170" s="86" t="s">
        <v>4402</v>
      </c>
      <c r="E2170" s="82">
        <v>20</v>
      </c>
      <c r="F2170" s="82">
        <v>1</v>
      </c>
      <c r="G2170" s="151">
        <v>0.05</v>
      </c>
      <c r="H2170" s="151">
        <v>0.14000000000000001</v>
      </c>
      <c r="I2170" s="185">
        <v>11</v>
      </c>
      <c r="J2170" s="185">
        <v>0</v>
      </c>
      <c r="K2170" s="196">
        <f>IF(OR(ISBLANK(I2170),ISBLANK(J2170)),"",(J2170/I2170))</f>
        <v>0</v>
      </c>
      <c r="L2170" s="209" t="str">
        <f>IF(K2170="","",IF(K2170&gt;=H2170,"Yes","No"))</f>
        <v>No</v>
      </c>
      <c r="M2170" s="219" t="str">
        <f>IF(OR(ISBLANK(I2170),ISBLANK(J2170)),"",IF(L2170="No", "TJ status removed",IF(K2170&gt;0.34, K2170 *1.15, K2170+0.05)))</f>
        <v>TJ status removed</v>
      </c>
      <c r="N2170" s="230">
        <v>3.45</v>
      </c>
      <c r="O2170" s="230">
        <v>86</v>
      </c>
      <c r="P2170" s="230">
        <v>0</v>
      </c>
      <c r="Q2170" s="230">
        <v>0</v>
      </c>
      <c r="R2170"/>
    </row>
    <row r="2171" spans="2:18" ht="15" customHeight="1">
      <c r="B2171" s="82" t="s">
        <v>1197</v>
      </c>
      <c r="C2171" s="86" t="s">
        <v>4403</v>
      </c>
      <c r="D2171" s="86" t="s">
        <v>4404</v>
      </c>
      <c r="E2171" s="82">
        <v>44</v>
      </c>
      <c r="F2171" s="82">
        <v>13</v>
      </c>
      <c r="G2171" s="151">
        <v>0.3</v>
      </c>
      <c r="H2171" s="151">
        <v>0.38</v>
      </c>
      <c r="I2171" s="185">
        <v>39</v>
      </c>
      <c r="J2171" s="185">
        <v>12</v>
      </c>
      <c r="K2171" s="196">
        <f>IF(OR(ISBLANK(I2171),ISBLANK(J2171)),"",(J2171/I2171))</f>
        <v>0.30769230769230771</v>
      </c>
      <c r="L2171" s="209" t="str">
        <f>IF(K2171="","",IF(K2171&gt;=H2171,"Yes","No"))</f>
        <v>No</v>
      </c>
      <c r="M2171" s="219" t="str">
        <f>IF(OR(ISBLANK(I2171),ISBLANK(J2171)),"",IF(L2171="No", "TJ status removed",IF(K2171&gt;0.34, K2171 *1.15, K2171+0.05)))</f>
        <v>TJ status removed</v>
      </c>
      <c r="N2171" s="230">
        <v>1.63</v>
      </c>
      <c r="O2171" s="230">
        <v>58.19</v>
      </c>
      <c r="P2171" s="230">
        <v>4.33</v>
      </c>
      <c r="Q2171" s="230">
        <v>574</v>
      </c>
      <c r="R2171" t="s">
        <v>3987</v>
      </c>
    </row>
    <row r="2172" spans="2:18" ht="15" customHeight="1">
      <c r="B2172" s="82" t="s">
        <v>1197</v>
      </c>
      <c r="C2172" s="86" t="s">
        <v>4405</v>
      </c>
      <c r="D2172" s="86" t="s">
        <v>4406</v>
      </c>
      <c r="E2172" s="82">
        <v>31</v>
      </c>
      <c r="F2172" s="82">
        <v>7</v>
      </c>
      <c r="G2172" s="151">
        <v>0.23</v>
      </c>
      <c r="H2172" s="151">
        <v>0.3</v>
      </c>
      <c r="I2172" s="185">
        <v>25</v>
      </c>
      <c r="J2172" s="185">
        <v>9</v>
      </c>
      <c r="K2172" s="196">
        <f>IF(OR(ISBLANK(I2172),ISBLANK(J2172)),"",(J2172/I2172))</f>
        <v>0.36</v>
      </c>
      <c r="L2172" s="209" t="str">
        <f>IF(K2172="","",IF(K2172&gt;=H2172,"Yes","No"))</f>
        <v>Yes</v>
      </c>
      <c r="M2172" s="219">
        <f>IF(OR(ISBLANK(I2172),ISBLANK(J2172)),"",IF(L2172="No", "TJ status removed",IF(K2172&gt;0.34, K2172 *1.15, K2172+0.05)))</f>
        <v>0.41399999999999998</v>
      </c>
      <c r="N2172" s="230">
        <v>6.56</v>
      </c>
      <c r="O2172" s="230">
        <v>371.75</v>
      </c>
      <c r="P2172" s="230">
        <v>0</v>
      </c>
      <c r="Q2172" s="230">
        <v>1371.22</v>
      </c>
      <c r="R2172"/>
    </row>
    <row r="2173" spans="2:18" ht="15" customHeight="1">
      <c r="B2173" s="82" t="s">
        <v>1197</v>
      </c>
      <c r="C2173" s="86" t="s">
        <v>4407</v>
      </c>
      <c r="D2173" s="86" t="s">
        <v>4408</v>
      </c>
      <c r="E2173" s="82">
        <v>37</v>
      </c>
      <c r="F2173" s="82">
        <v>16</v>
      </c>
      <c r="G2173" s="151">
        <v>0.43</v>
      </c>
      <c r="H2173" s="151">
        <v>0.49</v>
      </c>
      <c r="I2173" s="185">
        <v>49</v>
      </c>
      <c r="J2173" s="185">
        <v>10</v>
      </c>
      <c r="K2173" s="196">
        <f>IF(OR(ISBLANK(I2173),ISBLANK(J2173)),"",(J2173/I2173))</f>
        <v>0.20408163265306123</v>
      </c>
      <c r="L2173" s="209" t="str">
        <f>IF(K2173="","",IF(K2173&gt;=H2173,"Yes","No"))</f>
        <v>No</v>
      </c>
      <c r="M2173" s="219" t="str">
        <f>IF(OR(ISBLANK(I2173),ISBLANK(J2173)),"",IF(L2173="No", "TJ status removed",IF(K2173&gt;0.34, K2173 *1.15, K2173+0.05)))</f>
        <v>TJ status removed</v>
      </c>
      <c r="N2173" s="230">
        <v>1.1499999999999999</v>
      </c>
      <c r="O2173" s="230">
        <v>286.38</v>
      </c>
      <c r="P2173" s="230">
        <v>0</v>
      </c>
      <c r="Q2173" s="230">
        <v>1451.3</v>
      </c>
      <c r="R2173"/>
    </row>
    <row r="2174" spans="2:18" ht="15" customHeight="1">
      <c r="B2174" s="82" t="s">
        <v>1197</v>
      </c>
      <c r="C2174" s="86" t="s">
        <v>4409</v>
      </c>
      <c r="D2174" s="86" t="s">
        <v>4410</v>
      </c>
      <c r="E2174" s="82">
        <v>39</v>
      </c>
      <c r="F2174" s="82">
        <v>19</v>
      </c>
      <c r="G2174" s="151">
        <v>0.49</v>
      </c>
      <c r="H2174" s="151">
        <v>0.56000000000000005</v>
      </c>
      <c r="I2174" s="185">
        <v>29</v>
      </c>
      <c r="J2174" s="185">
        <v>9</v>
      </c>
      <c r="K2174" s="196">
        <f>IF(OR(ISBLANK(I2174),ISBLANK(J2174)),"",(J2174/I2174))</f>
        <v>0.31034482758620691</v>
      </c>
      <c r="L2174" s="209" t="str">
        <f>IF(K2174="","",IF(K2174&gt;=H2174,"Yes","No"))</f>
        <v>No</v>
      </c>
      <c r="M2174" s="219" t="str">
        <f>IF(OR(ISBLANK(I2174),ISBLANK(J2174)),"",IF(L2174="No", "TJ status removed",IF(K2174&gt;0.34, K2174 *1.15, K2174+0.05)))</f>
        <v>TJ status removed</v>
      </c>
      <c r="N2174" s="230">
        <v>1.8</v>
      </c>
      <c r="O2174" s="230">
        <v>667.65</v>
      </c>
      <c r="P2174" s="230">
        <v>0</v>
      </c>
      <c r="Q2174" s="230">
        <v>1716.89</v>
      </c>
      <c r="R2174"/>
    </row>
    <row r="2175" spans="2:18" ht="15" customHeight="1">
      <c r="B2175" s="82" t="s">
        <v>1197</v>
      </c>
      <c r="C2175" s="86" t="s">
        <v>4411</v>
      </c>
      <c r="D2175" s="86" t="s">
        <v>4412</v>
      </c>
      <c r="E2175" s="82">
        <v>11</v>
      </c>
      <c r="F2175" s="82">
        <v>2</v>
      </c>
      <c r="G2175" s="151">
        <v>0.18</v>
      </c>
      <c r="H2175" s="151">
        <v>0.23</v>
      </c>
      <c r="I2175" s="185">
        <v>15</v>
      </c>
      <c r="J2175" s="185">
        <v>5</v>
      </c>
      <c r="K2175" s="196">
        <f>IF(OR(ISBLANK(I2175),ISBLANK(J2175)),"",(J2175/I2175))</f>
        <v>0.33333333333333331</v>
      </c>
      <c r="L2175" s="209" t="str">
        <f>IF(K2175="","",IF(K2175&gt;=H2175,"Yes","No"))</f>
        <v>Yes</v>
      </c>
      <c r="M2175" s="219">
        <f>IF(OR(ISBLANK(I2175),ISBLANK(J2175)),"",IF(L2175="No", "TJ status removed",IF(K2175&gt;0.34, K2175 *1.15, K2175+0.05)))</f>
        <v>0.3833333333333333</v>
      </c>
      <c r="N2175" s="230">
        <v>9.1</v>
      </c>
      <c r="O2175" s="230">
        <v>302.3</v>
      </c>
      <c r="P2175" s="230">
        <v>4.5999999999999996</v>
      </c>
      <c r="Q2175" s="230">
        <v>978.6</v>
      </c>
      <c r="R2175" t="s">
        <v>3987</v>
      </c>
    </row>
    <row r="2176" spans="2:18" ht="15" customHeight="1">
      <c r="B2176" s="82" t="s">
        <v>1197</v>
      </c>
      <c r="C2176" s="86" t="s">
        <v>4413</v>
      </c>
      <c r="D2176" s="86" t="s">
        <v>4414</v>
      </c>
      <c r="E2176" s="82">
        <v>135</v>
      </c>
      <c r="F2176" s="82">
        <v>6</v>
      </c>
      <c r="G2176" s="151">
        <v>0.04</v>
      </c>
      <c r="H2176" s="151">
        <v>0.11</v>
      </c>
      <c r="I2176" s="185">
        <v>138</v>
      </c>
      <c r="J2176" s="185">
        <v>5</v>
      </c>
      <c r="K2176" s="196">
        <f>IF(OR(ISBLANK(I2176),ISBLANK(J2176)),"",(J2176/I2176))</f>
        <v>3.6231884057971016E-2</v>
      </c>
      <c r="L2176" s="209" t="str">
        <f>IF(K2176="","",IF(K2176&gt;=H2176,"Yes","No"))</f>
        <v>No</v>
      </c>
      <c r="M2176" s="219" t="str">
        <f>IF(OR(ISBLANK(I2176),ISBLANK(J2176)),"",IF(L2176="No", "TJ status removed",IF(K2176&gt;0.34, K2176 *1.15, K2176+0.05)))</f>
        <v>TJ status removed</v>
      </c>
      <c r="N2176" s="230">
        <v>16.21</v>
      </c>
      <c r="O2176" s="230">
        <v>310.72000000000003</v>
      </c>
      <c r="P2176" s="230">
        <v>3</v>
      </c>
      <c r="Q2176" s="230">
        <v>2054.1999999999998</v>
      </c>
      <c r="R2176"/>
    </row>
    <row r="2177" spans="2:18" ht="15" customHeight="1">
      <c r="B2177" s="82" t="s">
        <v>1197</v>
      </c>
      <c r="C2177" s="86" t="s">
        <v>4415</v>
      </c>
      <c r="D2177" s="86" t="s">
        <v>4416</v>
      </c>
      <c r="E2177" s="82">
        <v>659</v>
      </c>
      <c r="F2177" s="82">
        <v>140</v>
      </c>
      <c r="G2177" s="151">
        <v>0.21</v>
      </c>
      <c r="H2177" s="151">
        <v>0.28999999999999998</v>
      </c>
      <c r="I2177" s="185">
        <v>646</v>
      </c>
      <c r="J2177" s="185">
        <v>192</v>
      </c>
      <c r="K2177" s="196">
        <f>IF(OR(ISBLANK(I2177),ISBLANK(J2177)),"",(J2177/I2177))</f>
        <v>0.29721362229102166</v>
      </c>
      <c r="L2177" s="209" t="str">
        <f>IF(K2177="","",IF(K2177&gt;=H2177,"Yes","No"))</f>
        <v>Yes</v>
      </c>
      <c r="M2177" s="219">
        <f>IF(OR(ISBLANK(I2177),ISBLANK(J2177)),"",IF(L2177="No", "TJ status removed",IF(K2177&gt;0.34, K2177 *1.15, K2177+0.05)))</f>
        <v>0.34721362229102165</v>
      </c>
      <c r="N2177" s="230">
        <v>17.62</v>
      </c>
      <c r="O2177" s="230">
        <v>537.72</v>
      </c>
      <c r="P2177" s="230">
        <v>20.59</v>
      </c>
      <c r="Q2177" s="230">
        <v>1309.24</v>
      </c>
      <c r="R2177" t="s">
        <v>3987</v>
      </c>
    </row>
    <row r="2178" spans="2:18" ht="15" customHeight="1">
      <c r="B2178" s="82" t="s">
        <v>1197</v>
      </c>
      <c r="C2178" s="86" t="s">
        <v>4417</v>
      </c>
      <c r="D2178" s="86" t="s">
        <v>4418</v>
      </c>
      <c r="E2178" s="82">
        <v>186</v>
      </c>
      <c r="F2178" s="82">
        <v>12</v>
      </c>
      <c r="G2178" s="151">
        <v>0.06</v>
      </c>
      <c r="H2178" s="151">
        <v>0.18</v>
      </c>
      <c r="I2178" s="185">
        <v>163</v>
      </c>
      <c r="J2178" s="185">
        <v>15</v>
      </c>
      <c r="K2178" s="196">
        <f>IF(OR(ISBLANK(I2178),ISBLANK(J2178)),"",(J2178/I2178))</f>
        <v>9.202453987730061E-2</v>
      </c>
      <c r="L2178" s="209" t="str">
        <f>IF(K2178="","",IF(K2178&gt;=H2178,"Yes","No"))</f>
        <v>No</v>
      </c>
      <c r="M2178" s="219" t="str">
        <f>IF(OR(ISBLANK(I2178),ISBLANK(J2178)),"",IF(L2178="No", "TJ status removed",IF(K2178&gt;0.34, K2178 *1.15, K2178+0.05)))</f>
        <v>TJ status removed</v>
      </c>
      <c r="N2178" s="230">
        <v>11.46</v>
      </c>
      <c r="O2178" s="230">
        <v>303.93</v>
      </c>
      <c r="P2178" s="230">
        <v>10.4</v>
      </c>
      <c r="Q2178" s="230">
        <v>1225</v>
      </c>
      <c r="R2178"/>
    </row>
    <row r="2179" spans="2:18" ht="15" customHeight="1">
      <c r="B2179" s="82" t="s">
        <v>1197</v>
      </c>
      <c r="C2179" s="86" t="s">
        <v>4419</v>
      </c>
      <c r="D2179" s="86" t="s">
        <v>4420</v>
      </c>
      <c r="E2179" s="82">
        <v>192</v>
      </c>
      <c r="F2179" s="82">
        <v>29</v>
      </c>
      <c r="G2179" s="151">
        <v>0.15</v>
      </c>
      <c r="H2179" s="151">
        <v>0.2</v>
      </c>
      <c r="I2179" s="185">
        <v>172</v>
      </c>
      <c r="J2179" s="185">
        <v>23</v>
      </c>
      <c r="K2179" s="196">
        <f>IF(OR(ISBLANK(I2179),ISBLANK(J2179)),"",(J2179/I2179))</f>
        <v>0.13372093023255813</v>
      </c>
      <c r="L2179" s="209" t="str">
        <f>IF(K2179="","",IF(K2179&gt;=H2179,"Yes","No"))</f>
        <v>No</v>
      </c>
      <c r="M2179" s="219" t="str">
        <f>IF(OR(ISBLANK(I2179),ISBLANK(J2179)),"",IF(L2179="No", "TJ status removed",IF(K2179&gt;0.34, K2179 *1.15, K2179+0.05)))</f>
        <v>TJ status removed</v>
      </c>
      <c r="N2179" s="230">
        <v>10.44</v>
      </c>
      <c r="O2179" s="230">
        <v>302.17</v>
      </c>
      <c r="P2179" s="230">
        <v>4.43</v>
      </c>
      <c r="Q2179" s="230">
        <v>1205.74</v>
      </c>
      <c r="R2179" t="s">
        <v>4004</v>
      </c>
    </row>
    <row r="2180" spans="2:18" ht="15" customHeight="1">
      <c r="B2180" s="82" t="s">
        <v>1197</v>
      </c>
      <c r="C2180" s="86" t="s">
        <v>4421</v>
      </c>
      <c r="D2180" s="86" t="s">
        <v>4422</v>
      </c>
      <c r="E2180" s="82">
        <v>647</v>
      </c>
      <c r="F2180" s="82">
        <v>116</v>
      </c>
      <c r="G2180" s="151">
        <v>0.18</v>
      </c>
      <c r="H2180" s="151">
        <v>0.25</v>
      </c>
      <c r="I2180" s="185">
        <v>834</v>
      </c>
      <c r="J2180" s="185">
        <v>139</v>
      </c>
      <c r="K2180" s="196">
        <f>IF(OR(ISBLANK(I2180),ISBLANK(J2180)),"",(J2180/I2180))</f>
        <v>0.16666666666666666</v>
      </c>
      <c r="L2180" s="209" t="str">
        <f>IF(K2180="","",IF(K2180&gt;=H2180,"Yes","No"))</f>
        <v>No</v>
      </c>
      <c r="M2180" s="219" t="str">
        <f>IF(OR(ISBLANK(I2180),ISBLANK(J2180)),"",IF(L2180="No", "TJ status removed",IF(K2180&gt;0.34, K2180 *1.15, K2180+0.05)))</f>
        <v>TJ status removed</v>
      </c>
      <c r="N2180" s="230">
        <v>13.72</v>
      </c>
      <c r="O2180" s="230">
        <v>343.8</v>
      </c>
      <c r="P2180" s="230">
        <v>22.87</v>
      </c>
      <c r="Q2180" s="230">
        <v>1042.73</v>
      </c>
      <c r="R2180"/>
    </row>
    <row r="2181" spans="2:18" ht="15" customHeight="1">
      <c r="B2181" s="82" t="s">
        <v>1197</v>
      </c>
      <c r="C2181" s="86" t="s">
        <v>4423</v>
      </c>
      <c r="D2181" s="86" t="s">
        <v>4424</v>
      </c>
      <c r="E2181" s="132">
        <v>132</v>
      </c>
      <c r="F2181" s="132">
        <v>86</v>
      </c>
      <c r="G2181" s="158">
        <v>0.65</v>
      </c>
      <c r="H2181" s="158">
        <v>0.75</v>
      </c>
      <c r="I2181" s="185">
        <v>138</v>
      </c>
      <c r="J2181" s="185">
        <v>97</v>
      </c>
      <c r="K2181" s="196">
        <f>IF(OR(ISBLANK(I2181),ISBLANK(J2181)),"",(J2181/I2181))</f>
        <v>0.70289855072463769</v>
      </c>
      <c r="L2181" s="209" t="str">
        <f>IF(K2181="","",IF(K2181&gt;=H2181,"Yes","No"))</f>
        <v>No</v>
      </c>
      <c r="M2181" s="219" t="str">
        <f>IF(OR(ISBLANK(I2181),ISBLANK(J2181)),"",IF(L2181="No", "TJ status removed",IF(K2181&gt;0.34, K2181 *1.15, K2181+0.05)))</f>
        <v>TJ status removed</v>
      </c>
      <c r="N2181" s="230">
        <v>88.22</v>
      </c>
      <c r="O2181" s="230">
        <v>1143.83</v>
      </c>
      <c r="P2181" s="230">
        <v>61.18</v>
      </c>
      <c r="Q2181" s="230">
        <v>2297.04</v>
      </c>
      <c r="R2181" t="s">
        <v>3987</v>
      </c>
    </row>
    <row r="2182" spans="2:18" ht="15" customHeight="1">
      <c r="B2182" s="82" t="s">
        <v>1197</v>
      </c>
      <c r="C2182" s="86" t="s">
        <v>4425</v>
      </c>
      <c r="D2182" s="86" t="s">
        <v>4426</v>
      </c>
      <c r="E2182" s="82">
        <v>115</v>
      </c>
      <c r="F2182" s="82">
        <v>6</v>
      </c>
      <c r="G2182" s="151">
        <v>0.05</v>
      </c>
      <c r="H2182" s="151">
        <v>0.13</v>
      </c>
      <c r="I2182" s="185">
        <v>207</v>
      </c>
      <c r="J2182" s="185">
        <v>8</v>
      </c>
      <c r="K2182" s="196">
        <f>IF(OR(ISBLANK(I2182),ISBLANK(J2182)),"",(J2182/I2182))</f>
        <v>3.864734299516908E-2</v>
      </c>
      <c r="L2182" s="209" t="str">
        <f>IF(K2182="","",IF(K2182&gt;=H2182,"Yes","No"))</f>
        <v>No</v>
      </c>
      <c r="M2182" s="219" t="str">
        <f>IF(OR(ISBLANK(I2182),ISBLANK(J2182)),"",IF(L2182="No", "TJ status removed",IF(K2182&gt;0.34, K2182 *1.15, K2182+0.05)))</f>
        <v>TJ status removed</v>
      </c>
      <c r="N2182" s="230">
        <v>20.37</v>
      </c>
      <c r="O2182" s="230">
        <v>230.29</v>
      </c>
      <c r="P2182" s="230">
        <v>33.75</v>
      </c>
      <c r="Q2182" s="230">
        <v>1483.5</v>
      </c>
      <c r="R2182"/>
    </row>
    <row r="2183" spans="2:18" ht="15" customHeight="1">
      <c r="B2183" s="82" t="s">
        <v>1197</v>
      </c>
      <c r="C2183" s="86" t="s">
        <v>4427</v>
      </c>
      <c r="D2183" s="86" t="s">
        <v>4428</v>
      </c>
      <c r="E2183" s="82">
        <v>19</v>
      </c>
      <c r="F2183" s="82">
        <v>10</v>
      </c>
      <c r="G2183" s="151">
        <v>0.53</v>
      </c>
      <c r="H2183" s="151">
        <v>0.61</v>
      </c>
      <c r="I2183" s="185">
        <v>13</v>
      </c>
      <c r="J2183" s="185">
        <v>5</v>
      </c>
      <c r="K2183" s="196">
        <f>IF(OR(ISBLANK(I2183),ISBLANK(J2183)),"",(J2183/I2183))</f>
        <v>0.38461538461538464</v>
      </c>
      <c r="L2183" s="209" t="str">
        <f>IF(K2183="","",IF(K2183&gt;=H2183,"Yes","No"))</f>
        <v>No</v>
      </c>
      <c r="M2183" s="219" t="str">
        <f>IF(OR(ISBLANK(I2183),ISBLANK(J2183)),"",IF(L2183="No", "TJ status removed",IF(K2183&gt;0.34, K2183 *1.15, K2183+0.05)))</f>
        <v>TJ status removed</v>
      </c>
      <c r="N2183" s="230">
        <v>24</v>
      </c>
      <c r="O2183" s="230">
        <v>380.13</v>
      </c>
      <c r="P2183" s="230">
        <v>3.2</v>
      </c>
      <c r="Q2183" s="230">
        <v>1621.4</v>
      </c>
      <c r="R2183" t="s">
        <v>4189</v>
      </c>
    </row>
    <row r="2184" spans="2:18" ht="15" customHeight="1">
      <c r="B2184" s="82" t="s">
        <v>1197</v>
      </c>
      <c r="C2184" s="86" t="s">
        <v>4429</v>
      </c>
      <c r="D2184" s="86" t="s">
        <v>4430</v>
      </c>
      <c r="E2184" s="82">
        <v>56</v>
      </c>
      <c r="F2184" s="82">
        <v>5</v>
      </c>
      <c r="G2184" s="151">
        <v>0.09</v>
      </c>
      <c r="H2184" s="151">
        <v>0.28999999999999998</v>
      </c>
      <c r="I2184" s="185">
        <v>49</v>
      </c>
      <c r="J2184" s="185">
        <v>10</v>
      </c>
      <c r="K2184" s="196">
        <f>IF(OR(ISBLANK(I2184),ISBLANK(J2184)),"",(J2184/I2184))</f>
        <v>0.20408163265306123</v>
      </c>
      <c r="L2184" s="209" t="str">
        <f>IF(K2184="","",IF(K2184&gt;=H2184,"Yes","No"))</f>
        <v>No</v>
      </c>
      <c r="M2184" s="219" t="str">
        <f>IF(OR(ISBLANK(I2184),ISBLANK(J2184)),"",IF(L2184="No", "TJ status removed",IF(K2184&gt;0.34, K2184 *1.15, K2184+0.05)))</f>
        <v>TJ status removed</v>
      </c>
      <c r="N2184" s="230">
        <v>27.44</v>
      </c>
      <c r="O2184" s="230">
        <v>223.97</v>
      </c>
      <c r="P2184" s="230">
        <v>9.8000000000000007</v>
      </c>
      <c r="Q2184" s="230">
        <v>1405.2</v>
      </c>
      <c r="R2184"/>
    </row>
    <row r="2185" spans="2:18" ht="15" customHeight="1">
      <c r="B2185" s="82" t="s">
        <v>1197</v>
      </c>
      <c r="C2185" s="86" t="s">
        <v>4431</v>
      </c>
      <c r="D2185" s="86" t="s">
        <v>4432</v>
      </c>
      <c r="E2185" s="82">
        <v>468</v>
      </c>
      <c r="F2185" s="82">
        <v>211</v>
      </c>
      <c r="G2185" s="151">
        <v>0.45</v>
      </c>
      <c r="H2185" s="151">
        <v>0.52</v>
      </c>
      <c r="I2185" s="185">
        <v>510</v>
      </c>
      <c r="J2185" s="185">
        <v>260</v>
      </c>
      <c r="K2185" s="196">
        <f>IF(OR(ISBLANK(I2185),ISBLANK(J2185)),"",(J2185/I2185))</f>
        <v>0.50980392156862742</v>
      </c>
      <c r="L2185" s="209" t="str">
        <f>IF(K2185="","",IF(K2185&gt;=H2185,"Yes","No"))</f>
        <v>No</v>
      </c>
      <c r="M2185" s="219" t="str">
        <f>IF(OR(ISBLANK(I2185),ISBLANK(J2185)),"",IF(L2185="No", "TJ status removed",IF(K2185&gt;0.34, K2185 *1.15, K2185+0.05)))</f>
        <v>TJ status removed</v>
      </c>
      <c r="N2185" s="230">
        <v>5.63</v>
      </c>
      <c r="O2185" s="230">
        <v>262.94</v>
      </c>
      <c r="P2185" s="230">
        <v>9.92</v>
      </c>
      <c r="Q2185" s="230">
        <v>1273.5999999999999</v>
      </c>
      <c r="R2185" t="s">
        <v>3987</v>
      </c>
    </row>
    <row r="2186" spans="2:18" ht="15" customHeight="1">
      <c r="B2186" s="82" t="s">
        <v>1197</v>
      </c>
      <c r="C2186" s="86" t="s">
        <v>4433</v>
      </c>
      <c r="D2186" s="86" t="s">
        <v>4434</v>
      </c>
      <c r="E2186" s="82">
        <v>48</v>
      </c>
      <c r="F2186" s="82">
        <v>3</v>
      </c>
      <c r="G2186" s="151">
        <v>0.06</v>
      </c>
      <c r="H2186" s="151">
        <v>0.16</v>
      </c>
      <c r="I2186" s="185">
        <v>67</v>
      </c>
      <c r="J2186" s="185">
        <v>10</v>
      </c>
      <c r="K2186" s="196">
        <f>IF(OR(ISBLANK(I2186),ISBLANK(J2186)),"",(J2186/I2186))</f>
        <v>0.14925373134328357</v>
      </c>
      <c r="L2186" s="209" t="str">
        <f>IF(K2186="","",IF(K2186&gt;=H2186,"Yes","No"))</f>
        <v>No</v>
      </c>
      <c r="M2186" s="219" t="str">
        <f>IF(OR(ISBLANK(I2186),ISBLANK(J2186)),"",IF(L2186="No", "TJ status removed",IF(K2186&gt;0.34, K2186 *1.15, K2186+0.05)))</f>
        <v>TJ status removed</v>
      </c>
      <c r="N2186" s="230">
        <v>14.21</v>
      </c>
      <c r="O2186" s="230">
        <v>203.47</v>
      </c>
      <c r="P2186" s="230">
        <v>22.8</v>
      </c>
      <c r="Q2186" s="230">
        <v>1249.5999999999999</v>
      </c>
      <c r="R2186"/>
    </row>
    <row r="2187" spans="2:18" ht="15" customHeight="1">
      <c r="B2187" s="82" t="s">
        <v>1197</v>
      </c>
      <c r="C2187" s="86" t="s">
        <v>4435</v>
      </c>
      <c r="D2187" s="86" t="s">
        <v>4436</v>
      </c>
      <c r="E2187" s="82">
        <v>28</v>
      </c>
      <c r="F2187" s="82">
        <v>7</v>
      </c>
      <c r="G2187" s="151">
        <v>0.25</v>
      </c>
      <c r="H2187" s="151">
        <v>0.3</v>
      </c>
      <c r="I2187" s="185">
        <v>35</v>
      </c>
      <c r="J2187" s="185">
        <v>14</v>
      </c>
      <c r="K2187" s="196">
        <f>IF(OR(ISBLANK(I2187),ISBLANK(J2187)),"",(J2187/I2187))</f>
        <v>0.4</v>
      </c>
      <c r="L2187" s="209" t="str">
        <f>IF(K2187="","",IF(K2187&gt;=H2187,"Yes","No"))</f>
        <v>Yes</v>
      </c>
      <c r="M2187" s="219">
        <f>IF(OR(ISBLANK(I2187),ISBLANK(J2187)),"",IF(L2187="No", "TJ status removed",IF(K2187&gt;0.34, K2187 *1.15, K2187+0.05)))</f>
        <v>0.45999999999999996</v>
      </c>
      <c r="N2187" s="230">
        <v>10.29</v>
      </c>
      <c r="O2187" s="230">
        <v>577.76</v>
      </c>
      <c r="P2187" s="230">
        <v>12.86</v>
      </c>
      <c r="Q2187" s="230">
        <v>1252.07</v>
      </c>
      <c r="R2187"/>
    </row>
    <row r="2188" spans="2:18" ht="15" customHeight="1">
      <c r="B2188" s="82" t="s">
        <v>1197</v>
      </c>
      <c r="C2188" s="86" t="s">
        <v>4437</v>
      </c>
      <c r="D2188" s="86" t="s">
        <v>4438</v>
      </c>
      <c r="E2188" s="82">
        <v>27</v>
      </c>
      <c r="F2188" s="82">
        <v>0</v>
      </c>
      <c r="G2188" s="151">
        <v>0</v>
      </c>
      <c r="H2188" s="151">
        <v>0.19</v>
      </c>
      <c r="I2188" s="185">
        <v>59</v>
      </c>
      <c r="J2188" s="185">
        <v>1</v>
      </c>
      <c r="K2188" s="196">
        <f>IF(OR(ISBLANK(I2188),ISBLANK(J2188)),"",(J2188/I2188))</f>
        <v>1.6949152542372881E-2</v>
      </c>
      <c r="L2188" s="209" t="str">
        <f>IF(K2188="","",IF(K2188&gt;=H2188,"Yes","No"))</f>
        <v>No</v>
      </c>
      <c r="M2188" s="219" t="str">
        <f>IF(OR(ISBLANK(I2188),ISBLANK(J2188)),"",IF(L2188="No", "TJ status removed",IF(K2188&gt;0.34, K2188 *1.15, K2188+0.05)))</f>
        <v>TJ status removed</v>
      </c>
      <c r="N2188" s="230">
        <v>0</v>
      </c>
      <c r="O2188" s="230">
        <v>964.36</v>
      </c>
      <c r="P2188" s="230">
        <v>0</v>
      </c>
      <c r="Q2188" s="230">
        <v>1264</v>
      </c>
      <c r="R2188" t="s">
        <v>4004</v>
      </c>
    </row>
    <row r="2189" spans="2:18" ht="15" customHeight="1">
      <c r="B2189" s="82" t="s">
        <v>1197</v>
      </c>
      <c r="C2189" s="86" t="s">
        <v>4439</v>
      </c>
      <c r="D2189" s="86" t="s">
        <v>4440</v>
      </c>
      <c r="E2189" s="82">
        <v>61</v>
      </c>
      <c r="F2189" s="82">
        <v>11</v>
      </c>
      <c r="G2189" s="151">
        <v>0.18</v>
      </c>
      <c r="H2189" s="151">
        <v>0.26</v>
      </c>
      <c r="I2189" s="185">
        <v>86</v>
      </c>
      <c r="J2189" s="185">
        <v>27</v>
      </c>
      <c r="K2189" s="196">
        <f>IF(OR(ISBLANK(I2189),ISBLANK(J2189)),"",(J2189/I2189))</f>
        <v>0.31395348837209303</v>
      </c>
      <c r="L2189" s="209" t="str">
        <f>IF(K2189="","",IF(K2189&gt;=H2189,"Yes","No"))</f>
        <v>Yes</v>
      </c>
      <c r="M2189" s="219">
        <f>IF(OR(ISBLANK(I2189),ISBLANK(J2189)),"",IF(L2189="No", "TJ status removed",IF(K2189&gt;0.34, K2189 *1.15, K2189+0.05)))</f>
        <v>0.36395348837209301</v>
      </c>
      <c r="N2189" s="230">
        <v>15.69</v>
      </c>
      <c r="O2189" s="230">
        <v>320.77999999999997</v>
      </c>
      <c r="P2189" s="230">
        <v>38.26</v>
      </c>
      <c r="Q2189" s="230">
        <v>1698.15</v>
      </c>
      <c r="R2189" t="s">
        <v>4441</v>
      </c>
    </row>
    <row r="2190" spans="2:18" ht="15" customHeight="1">
      <c r="B2190" s="82" t="s">
        <v>1197</v>
      </c>
      <c r="C2190" s="86" t="s">
        <v>4442</v>
      </c>
      <c r="D2190" s="86" t="s">
        <v>4443</v>
      </c>
      <c r="E2190" s="82">
        <v>96</v>
      </c>
      <c r="F2190" s="82">
        <v>24</v>
      </c>
      <c r="G2190" s="151">
        <v>0.25</v>
      </c>
      <c r="H2190" s="151">
        <v>0.3</v>
      </c>
      <c r="I2190" s="185">
        <v>50</v>
      </c>
      <c r="J2190" s="185">
        <v>15</v>
      </c>
      <c r="K2190" s="196">
        <f>IF(OR(ISBLANK(I2190),ISBLANK(J2190)),"",(J2190/I2190))</f>
        <v>0.3</v>
      </c>
      <c r="L2190" s="209" t="str">
        <f>IF(K2190="","",IF(K2190&gt;=H2190,"Yes","No"))</f>
        <v>Yes</v>
      </c>
      <c r="M2190" s="219">
        <f>IF(OR(ISBLANK(I2190),ISBLANK(J2190)),"",IF(L2190="No", "TJ status removed",IF(K2190&gt;0.34, K2190 *1.15, K2190+0.05)))</f>
        <v>0.35</v>
      </c>
      <c r="N2190" s="230">
        <v>32.340000000000003</v>
      </c>
      <c r="O2190" s="230">
        <v>761.17</v>
      </c>
      <c r="P2190" s="230">
        <v>17</v>
      </c>
      <c r="Q2190" s="230">
        <v>1778.6</v>
      </c>
      <c r="R2190"/>
    </row>
    <row r="2191" spans="2:18" ht="15" customHeight="1">
      <c r="B2191" s="82" t="s">
        <v>1197</v>
      </c>
      <c r="C2191" s="86" t="s">
        <v>4444</v>
      </c>
      <c r="D2191" s="86" t="s">
        <v>4445</v>
      </c>
      <c r="E2191" s="82">
        <v>102</v>
      </c>
      <c r="F2191" s="82">
        <v>2</v>
      </c>
      <c r="G2191" s="151">
        <v>0.02</v>
      </c>
      <c r="H2191" s="151">
        <v>0.14000000000000001</v>
      </c>
      <c r="I2191" s="185">
        <v>106</v>
      </c>
      <c r="J2191" s="185">
        <v>6</v>
      </c>
      <c r="K2191" s="196">
        <f>IF(OR(ISBLANK(I2191),ISBLANK(J2191)),"",(J2191/I2191))</f>
        <v>5.6603773584905662E-2</v>
      </c>
      <c r="L2191" s="209" t="str">
        <f>IF(K2191="","",IF(K2191&gt;=H2191,"Yes","No"))</f>
        <v>No</v>
      </c>
      <c r="M2191" s="219" t="str">
        <f>IF(OR(ISBLANK(I2191),ISBLANK(J2191)),"",IF(L2191="No", "TJ status removed",IF(K2191&gt;0.34, K2191 *1.15, K2191+0.05)))</f>
        <v>TJ status removed</v>
      </c>
      <c r="N2191" s="230">
        <v>8.85</v>
      </c>
      <c r="O2191" s="230">
        <v>885.8</v>
      </c>
      <c r="P2191" s="230">
        <v>33</v>
      </c>
      <c r="Q2191" s="230">
        <v>2847</v>
      </c>
      <c r="R2191" t="s">
        <v>4004</v>
      </c>
    </row>
    <row r="2192" spans="2:18" ht="15" customHeight="1">
      <c r="B2192" s="82" t="s">
        <v>1197</v>
      </c>
      <c r="C2192" s="86" t="s">
        <v>4446</v>
      </c>
      <c r="D2192" s="86" t="s">
        <v>4447</v>
      </c>
      <c r="E2192" s="82">
        <v>111</v>
      </c>
      <c r="F2192" s="82">
        <v>3</v>
      </c>
      <c r="G2192" s="151">
        <v>0.03</v>
      </c>
      <c r="H2192" s="151">
        <v>0.14000000000000001</v>
      </c>
      <c r="I2192" s="185">
        <v>105</v>
      </c>
      <c r="J2192" s="185">
        <v>4</v>
      </c>
      <c r="K2192" s="196">
        <f>IF(OR(ISBLANK(I2192),ISBLANK(J2192)),"",(J2192/I2192))</f>
        <v>3.8095238095238099E-2</v>
      </c>
      <c r="L2192" s="209" t="str">
        <f>IF(K2192="","",IF(K2192&gt;=H2192,"Yes","No"))</f>
        <v>No</v>
      </c>
      <c r="M2192" s="219" t="str">
        <f>IF(OR(ISBLANK(I2192),ISBLANK(J2192)),"",IF(L2192="No", "TJ status removed",IF(K2192&gt;0.34, K2192 *1.15, K2192+0.05)))</f>
        <v>TJ status removed</v>
      </c>
      <c r="N2192" s="230">
        <v>16.059999999999999</v>
      </c>
      <c r="O2192" s="230">
        <v>195.08</v>
      </c>
      <c r="P2192" s="230">
        <v>0</v>
      </c>
      <c r="Q2192" s="230">
        <v>1059.75</v>
      </c>
      <c r="R2192" s="58" t="s">
        <v>4448</v>
      </c>
    </row>
    <row r="2193" spans="2:18" ht="15" customHeight="1">
      <c r="B2193" s="82" t="s">
        <v>1197</v>
      </c>
      <c r="C2193" s="86" t="s">
        <v>4449</v>
      </c>
      <c r="D2193" s="86" t="s">
        <v>4450</v>
      </c>
      <c r="E2193" s="82">
        <v>22</v>
      </c>
      <c r="F2193" s="82">
        <v>10</v>
      </c>
      <c r="G2193" s="151">
        <v>0.45</v>
      </c>
      <c r="H2193" s="151">
        <v>0.67</v>
      </c>
      <c r="I2193" s="185">
        <v>23</v>
      </c>
      <c r="J2193" s="185">
        <v>8</v>
      </c>
      <c r="K2193" s="196">
        <f>IF(OR(ISBLANK(I2193),ISBLANK(J2193)),"",(J2193/I2193))</f>
        <v>0.34782608695652173</v>
      </c>
      <c r="L2193" s="209" t="str">
        <f>IF(K2193="","",IF(K2193&gt;=H2193,"Yes","No"))</f>
        <v>No</v>
      </c>
      <c r="M2193" s="219" t="str">
        <f>IF(OR(ISBLANK(I2193),ISBLANK(J2193)),"",IF(L2193="No", "TJ status removed",IF(K2193&gt;0.34, K2193 *1.15, K2193+0.05)))</f>
        <v>TJ status removed</v>
      </c>
      <c r="N2193" s="230">
        <v>7.93</v>
      </c>
      <c r="O2193" s="230">
        <v>606.66999999999996</v>
      </c>
      <c r="P2193" s="230">
        <v>0</v>
      </c>
      <c r="Q2193" s="230">
        <v>1209.8800000000001</v>
      </c>
      <c r="R2193" s="58" t="s">
        <v>4448</v>
      </c>
    </row>
    <row r="2194" spans="2:18" ht="15" customHeight="1">
      <c r="B2194" s="82" t="s">
        <v>1197</v>
      </c>
      <c r="C2194" s="86" t="s">
        <v>4451</v>
      </c>
      <c r="D2194" s="86" t="s">
        <v>4452</v>
      </c>
      <c r="E2194" s="82">
        <v>40</v>
      </c>
      <c r="F2194" s="82">
        <v>10</v>
      </c>
      <c r="G2194" s="151">
        <v>0.25</v>
      </c>
      <c r="H2194" s="151">
        <v>0.31</v>
      </c>
      <c r="I2194" s="185">
        <v>44</v>
      </c>
      <c r="J2194" s="185">
        <v>18</v>
      </c>
      <c r="K2194" s="196">
        <f>IF(OR(ISBLANK(I2194),ISBLANK(J2194)),"",(J2194/I2194))</f>
        <v>0.40909090909090912</v>
      </c>
      <c r="L2194" s="209" t="str">
        <f>IF(K2194="","",IF(K2194&gt;=H2194,"Yes","No"))</f>
        <v>Yes</v>
      </c>
      <c r="M2194" s="219">
        <f>IF(OR(ISBLANK(I2194),ISBLANK(J2194)),"",IF(L2194="No", "TJ status removed",IF(K2194&gt;0.34, K2194 *1.15, K2194+0.05)))</f>
        <v>0.47045454545454546</v>
      </c>
      <c r="N2194" s="230">
        <v>6.46</v>
      </c>
      <c r="O2194" s="230">
        <v>215.46</v>
      </c>
      <c r="P2194" s="230">
        <v>7.11</v>
      </c>
      <c r="Q2194" s="230">
        <v>972.78</v>
      </c>
      <c r="R2194" s="58" t="s">
        <v>4448</v>
      </c>
    </row>
    <row r="2195" spans="2:18" ht="15" customHeight="1">
      <c r="B2195" s="82" t="s">
        <v>1197</v>
      </c>
      <c r="C2195" s="86" t="s">
        <v>4453</v>
      </c>
      <c r="D2195" s="86" t="s">
        <v>4454</v>
      </c>
      <c r="E2195" s="82">
        <v>99</v>
      </c>
      <c r="F2195" s="82">
        <v>3</v>
      </c>
      <c r="G2195" s="151">
        <v>0.03</v>
      </c>
      <c r="H2195" s="151">
        <v>0.1</v>
      </c>
      <c r="I2195" s="185">
        <v>133</v>
      </c>
      <c r="J2195" s="185">
        <v>7</v>
      </c>
      <c r="K2195" s="196">
        <f>IF(OR(ISBLANK(I2195),ISBLANK(J2195)),"",(J2195/I2195))</f>
        <v>5.2631578947368418E-2</v>
      </c>
      <c r="L2195" s="209" t="str">
        <f>IF(K2195="","",IF(K2195&gt;=H2195,"Yes","No"))</f>
        <v>No</v>
      </c>
      <c r="M2195" s="219" t="str">
        <f>IF(OR(ISBLANK(I2195),ISBLANK(J2195)),"",IF(L2195="No", "TJ status removed",IF(K2195&gt;0.34, K2195 *1.15, K2195+0.05)))</f>
        <v>TJ status removed</v>
      </c>
      <c r="N2195" s="230">
        <v>3.71</v>
      </c>
      <c r="O2195" s="230">
        <v>133.03</v>
      </c>
      <c r="P2195" s="230">
        <v>16.71</v>
      </c>
      <c r="Q2195" s="230">
        <v>994.71</v>
      </c>
      <c r="R2195" s="58" t="s">
        <v>4455</v>
      </c>
    </row>
    <row r="2196" spans="2:18" ht="15" customHeight="1" thickBot="1">
      <c r="B2196" s="82" t="s">
        <v>1197</v>
      </c>
      <c r="C2196" s="86" t="s">
        <v>4456</v>
      </c>
      <c r="D2196" s="86" t="s">
        <v>4457</v>
      </c>
      <c r="E2196" s="82">
        <v>83</v>
      </c>
      <c r="F2196" s="82">
        <v>28</v>
      </c>
      <c r="G2196" s="151">
        <v>0.34</v>
      </c>
      <c r="H2196" s="151">
        <v>0.39</v>
      </c>
      <c r="I2196" s="185">
        <v>79</v>
      </c>
      <c r="J2196" s="185">
        <v>35</v>
      </c>
      <c r="K2196" s="196">
        <f>IF(OR(ISBLANK(I2196),ISBLANK(J2196)),"",(J2196/I2196))</f>
        <v>0.44303797468354428</v>
      </c>
      <c r="L2196" s="209" t="str">
        <f>IF(K2196="","",IF(K2196&gt;=H2196,"Yes","No"))</f>
        <v>Yes</v>
      </c>
      <c r="M2196" s="219">
        <f>IF(OR(ISBLANK(I2196),ISBLANK(J2196)),"",IF(L2196="No", "TJ status removed",IF(K2196&gt;0.34, K2196 *1.15, K2196+0.05)))</f>
        <v>0.50949367088607589</v>
      </c>
      <c r="N2196" s="230">
        <v>22.73</v>
      </c>
      <c r="O2196" s="230">
        <v>710.5</v>
      </c>
      <c r="P2196" s="230">
        <v>26.6</v>
      </c>
      <c r="Q2196" s="230">
        <v>2800.11</v>
      </c>
      <c r="R2196" s="58" t="s">
        <v>4455</v>
      </c>
    </row>
    <row r="2197" spans="2:18" ht="15" customHeight="1" thickBot="1">
      <c r="B2197" s="82" t="s">
        <v>1197</v>
      </c>
      <c r="C2197" s="88" t="s">
        <v>4458</v>
      </c>
      <c r="D2197" s="112" t="s">
        <v>4459</v>
      </c>
      <c r="E2197" s="129">
        <v>41</v>
      </c>
      <c r="F2197" s="129">
        <v>9</v>
      </c>
      <c r="G2197" s="153">
        <v>0.22</v>
      </c>
      <c r="H2197" s="153">
        <v>0.31</v>
      </c>
      <c r="I2197" s="186">
        <v>28</v>
      </c>
      <c r="J2197" s="186">
        <v>9</v>
      </c>
      <c r="K2197" s="199">
        <f>IF(OR(ISBLANK(I2197),ISBLANK(J2197)),"",(J2197/I2197))</f>
        <v>0.32142857142857145</v>
      </c>
      <c r="L2197" s="211" t="str">
        <f>IF(K2197="","",IF(K2197&gt;=H2197,"Yes","No"))</f>
        <v>Yes</v>
      </c>
      <c r="M2197" s="222">
        <f>IF(OR(ISBLANK(I2197),ISBLANK(J2197)),"",IF(L2197="No", "TJ status removed",IF(K2197&gt;0.34, K2197 *1.15, K2197+0.05)))</f>
        <v>0.37142857142857144</v>
      </c>
      <c r="N2197" s="232">
        <v>3.63</v>
      </c>
      <c r="O2197" s="232">
        <v>332.47</v>
      </c>
      <c r="P2197" s="232">
        <v>26.56</v>
      </c>
      <c r="Q2197" s="232">
        <v>1579</v>
      </c>
    </row>
    <row r="2198" spans="2:18" ht="15" customHeight="1" thickBot="1">
      <c r="B2198" s="82" t="s">
        <v>1197</v>
      </c>
      <c r="C2198" s="88" t="s">
        <v>4460</v>
      </c>
      <c r="D2198" s="112" t="s">
        <v>4461</v>
      </c>
      <c r="E2198" s="129">
        <v>19</v>
      </c>
      <c r="F2198" s="129">
        <v>1</v>
      </c>
      <c r="G2198" s="153">
        <v>0.05</v>
      </c>
      <c r="H2198" s="153">
        <v>0.1</v>
      </c>
      <c r="I2198" s="186">
        <v>12</v>
      </c>
      <c r="J2198" s="186">
        <v>1</v>
      </c>
      <c r="K2198" s="199">
        <f>IF(OR(ISBLANK(I2198),ISBLANK(J2198)),"",(J2198/I2198))</f>
        <v>8.3333333333333329E-2</v>
      </c>
      <c r="L2198" s="211" t="str">
        <f>IF(K2198="","",IF(K2198&gt;=H2198,"Yes","No"))</f>
        <v>No</v>
      </c>
      <c r="M2198" s="222" t="str">
        <f>IF(OR(ISBLANK(I2198),ISBLANK(J2198)),"",IF(L2198="No", "TJ status removed",IF(K2198&gt;0.34, K2198 *1.15, K2198+0.05)))</f>
        <v>TJ status removed</v>
      </c>
      <c r="N2198" s="232">
        <v>5.82</v>
      </c>
      <c r="O2198" s="232">
        <v>552</v>
      </c>
      <c r="P2198" s="232">
        <v>0</v>
      </c>
      <c r="Q2198" s="232">
        <v>3639</v>
      </c>
    </row>
    <row r="2199" spans="2:18" ht="15" customHeight="1" thickBot="1">
      <c r="B2199" s="82" t="s">
        <v>1197</v>
      </c>
      <c r="C2199" s="88" t="s">
        <v>4462</v>
      </c>
      <c r="D2199" s="112" t="s">
        <v>4463</v>
      </c>
      <c r="E2199" s="129">
        <v>59</v>
      </c>
      <c r="F2199" s="129">
        <v>18</v>
      </c>
      <c r="G2199" s="153">
        <v>0.31</v>
      </c>
      <c r="H2199" s="153">
        <v>0.36</v>
      </c>
      <c r="I2199" s="186">
        <v>96</v>
      </c>
      <c r="J2199" s="186">
        <v>30</v>
      </c>
      <c r="K2199" s="199">
        <f>IF(OR(ISBLANK(I2199),ISBLANK(J2199)),"",(J2199/I2199))</f>
        <v>0.3125</v>
      </c>
      <c r="L2199" s="211" t="str">
        <f>IF(K2199="","",IF(K2199&gt;=H2199,"Yes","No"))</f>
        <v>No</v>
      </c>
      <c r="M2199" s="222" t="str">
        <f>IF(OR(ISBLANK(I2199),ISBLANK(J2199)),"",IF(L2199="No", "TJ status removed",IF(K2199&gt;0.34, K2199 *1.15, K2199+0.05)))</f>
        <v>TJ status removed</v>
      </c>
      <c r="N2199" s="232">
        <v>30.05</v>
      </c>
      <c r="O2199" s="232">
        <v>598.76</v>
      </c>
      <c r="P2199" s="232">
        <v>6.5</v>
      </c>
      <c r="Q2199" s="232">
        <v>1196.93</v>
      </c>
    </row>
    <row r="2200" spans="2:18" ht="15" customHeight="1" thickBot="1">
      <c r="B2200" s="82" t="s">
        <v>1197</v>
      </c>
      <c r="C2200" s="88" t="s">
        <v>4464</v>
      </c>
      <c r="D2200" s="112" t="s">
        <v>4465</v>
      </c>
      <c r="E2200" s="129">
        <v>77</v>
      </c>
      <c r="F2200" s="129">
        <v>5</v>
      </c>
      <c r="G2200" s="153">
        <v>0.06</v>
      </c>
      <c r="H2200" s="153">
        <v>0.14000000000000001</v>
      </c>
      <c r="I2200" s="186">
        <v>66</v>
      </c>
      <c r="J2200" s="186">
        <v>2</v>
      </c>
      <c r="K2200" s="199">
        <f>IF(OR(ISBLANK(I2200),ISBLANK(J2200)),"",(J2200/I2200))</f>
        <v>3.0303030303030304E-2</v>
      </c>
      <c r="L2200" s="211" t="str">
        <f>IF(K2200="","",IF(K2200&gt;=H2200,"Yes","No"))</f>
        <v>No</v>
      </c>
      <c r="M2200" s="222" t="str">
        <f>IF(OR(ISBLANK(I2200),ISBLANK(J2200)),"",IF(L2200="No", "TJ status removed",IF(K2200&gt;0.34, K2200 *1.15, K2200+0.05)))</f>
        <v>TJ status removed</v>
      </c>
      <c r="N2200" s="232">
        <v>20.440000000000001</v>
      </c>
      <c r="O2200" s="232">
        <v>695.73</v>
      </c>
      <c r="P2200" s="232">
        <v>13.5</v>
      </c>
      <c r="Q2200" s="232">
        <v>2840</v>
      </c>
    </row>
    <row r="2201" spans="2:18" ht="15" customHeight="1" thickBot="1">
      <c r="B2201" s="82" t="s">
        <v>1197</v>
      </c>
      <c r="C2201" s="88" t="s">
        <v>4466</v>
      </c>
      <c r="D2201" s="112" t="s">
        <v>4467</v>
      </c>
      <c r="E2201" s="129">
        <v>77</v>
      </c>
      <c r="F2201" s="129">
        <v>22</v>
      </c>
      <c r="G2201" s="153">
        <v>0.28999999999999998</v>
      </c>
      <c r="H2201" s="153">
        <v>0.34</v>
      </c>
      <c r="I2201" s="186">
        <v>94</v>
      </c>
      <c r="J2201" s="186">
        <v>32</v>
      </c>
      <c r="K2201" s="199">
        <f>IF(OR(ISBLANK(I2201),ISBLANK(J2201)),"",(J2201/I2201))</f>
        <v>0.34042553191489361</v>
      </c>
      <c r="L2201" s="211" t="str">
        <f>IF(K2201="","",IF(K2201&gt;=H2201,"Yes","No"))</f>
        <v>Yes</v>
      </c>
      <c r="M2201" s="222">
        <f>IF(OR(ISBLANK(I2201),ISBLANK(J2201)),"",IF(L2201="No", "TJ status removed",IF(K2201&gt;0.34, K2201 *1.15, K2201+0.05)))</f>
        <v>0.39148936170212761</v>
      </c>
      <c r="N2201" s="232">
        <v>25.53</v>
      </c>
      <c r="O2201" s="232">
        <v>403.94</v>
      </c>
      <c r="P2201" s="232">
        <v>12.97</v>
      </c>
      <c r="Q2201" s="232">
        <v>1302.28</v>
      </c>
    </row>
    <row r="2202" spans="2:18" ht="15" customHeight="1" thickBot="1">
      <c r="B2202" s="82" t="s">
        <v>1197</v>
      </c>
      <c r="C2202" s="88" t="s">
        <v>4468</v>
      </c>
      <c r="D2202" s="112" t="s">
        <v>4469</v>
      </c>
      <c r="E2202" s="129">
        <v>133</v>
      </c>
      <c r="F2202" s="129">
        <v>54</v>
      </c>
      <c r="G2202" s="153">
        <v>0.41</v>
      </c>
      <c r="H2202" s="153">
        <v>0.47</v>
      </c>
      <c r="I2202" s="186">
        <v>66</v>
      </c>
      <c r="J2202" s="186">
        <v>23</v>
      </c>
      <c r="K2202" s="199">
        <f>IF(OR(ISBLANK(I2202),ISBLANK(J2202)),"",(J2202/I2202))</f>
        <v>0.34848484848484851</v>
      </c>
      <c r="L2202" s="211" t="str">
        <f>IF(K2202="","",IF(K2202&gt;=H2202,"Yes","No"))</f>
        <v>No</v>
      </c>
      <c r="M2202" s="222" t="str">
        <f>IF(OR(ISBLANK(I2202),ISBLANK(J2202)),"",IF(L2202="No", "TJ status removed",IF(K2202&gt;0.34, K2202 *1.15, K2202+0.05)))</f>
        <v>TJ status removed</v>
      </c>
      <c r="N2202" s="232">
        <v>34.6</v>
      </c>
      <c r="O2202" s="232">
        <v>1208.49</v>
      </c>
      <c r="P2202" s="232">
        <v>8.48</v>
      </c>
      <c r="Q2202" s="232">
        <v>1842.57</v>
      </c>
    </row>
    <row r="2203" spans="2:18" ht="15" customHeight="1" thickBot="1">
      <c r="B2203" s="82" t="s">
        <v>1197</v>
      </c>
      <c r="C2203" s="88" t="s">
        <v>4470</v>
      </c>
      <c r="D2203" s="112" t="s">
        <v>4471</v>
      </c>
      <c r="E2203" s="129">
        <v>155</v>
      </c>
      <c r="F2203" s="129">
        <v>82</v>
      </c>
      <c r="G2203" s="153">
        <v>0.53</v>
      </c>
      <c r="H2203" s="153">
        <v>0.75</v>
      </c>
      <c r="I2203" s="186">
        <v>127</v>
      </c>
      <c r="J2203" s="186">
        <v>82</v>
      </c>
      <c r="K2203" s="199">
        <f>IF(OR(ISBLANK(I2203),ISBLANK(J2203)),"",(J2203/I2203))</f>
        <v>0.64566929133858264</v>
      </c>
      <c r="L2203" s="211" t="str">
        <f>IF(K2203="","",IF(K2203&gt;=H2203,"Yes","No"))</f>
        <v>No</v>
      </c>
      <c r="M2203" s="222" t="str">
        <f>IF(OR(ISBLANK(I2203),ISBLANK(J2203)),"",IF(L2203="No", "TJ status removed",IF(K2203&gt;0.34, K2203 *1.15, K2203+0.05)))</f>
        <v>TJ status removed</v>
      </c>
      <c r="N2203" s="232">
        <v>26.93</v>
      </c>
      <c r="O2203" s="232">
        <v>643.4</v>
      </c>
      <c r="P2203" s="232">
        <v>19.399999999999999</v>
      </c>
      <c r="Q2203" s="232">
        <v>1543.84</v>
      </c>
    </row>
    <row r="2204" spans="2:18" ht="15" customHeight="1" thickBot="1">
      <c r="B2204" s="82" t="s">
        <v>1197</v>
      </c>
      <c r="C2204" s="88" t="s">
        <v>4472</v>
      </c>
      <c r="D2204" s="112" t="s">
        <v>4473</v>
      </c>
      <c r="E2204" s="129">
        <v>288</v>
      </c>
      <c r="F2204" s="129">
        <v>71</v>
      </c>
      <c r="G2204" s="153">
        <v>0.25</v>
      </c>
      <c r="H2204" s="153">
        <v>0.35</v>
      </c>
      <c r="I2204" s="186">
        <v>235</v>
      </c>
      <c r="J2204" s="186">
        <v>66</v>
      </c>
      <c r="K2204" s="199">
        <f>IF(OR(ISBLANK(I2204),ISBLANK(J2204)),"",(J2204/I2204))</f>
        <v>0.28085106382978725</v>
      </c>
      <c r="L2204" s="211" t="str">
        <f>IF(K2204="","",IF(K2204&gt;=H2204,"Yes","No"))</f>
        <v>No</v>
      </c>
      <c r="M2204" s="222" t="str">
        <f>IF(OR(ISBLANK(I2204),ISBLANK(J2204)),"",IF(L2204="No", "TJ status removed",IF(K2204&gt;0.34, K2204 *1.15, K2204+0.05)))</f>
        <v>TJ status removed</v>
      </c>
      <c r="N2204" s="232">
        <v>18.29</v>
      </c>
      <c r="O2204" s="232">
        <v>172.8</v>
      </c>
      <c r="P2204" s="232">
        <v>25.83</v>
      </c>
      <c r="Q2204" s="232">
        <v>810.36</v>
      </c>
    </row>
    <row r="2205" spans="2:18" ht="15" customHeight="1" thickBot="1">
      <c r="B2205" s="82" t="s">
        <v>1197</v>
      </c>
      <c r="C2205" s="88" t="s">
        <v>4474</v>
      </c>
      <c r="D2205" s="112" t="s">
        <v>4475</v>
      </c>
      <c r="E2205" s="129">
        <v>230</v>
      </c>
      <c r="F2205" s="129">
        <v>33</v>
      </c>
      <c r="G2205" s="153">
        <v>0.14000000000000001</v>
      </c>
      <c r="H2205" s="153">
        <v>0.19</v>
      </c>
      <c r="I2205" s="186">
        <v>191</v>
      </c>
      <c r="J2205" s="186">
        <v>25</v>
      </c>
      <c r="K2205" s="199">
        <f>IF(OR(ISBLANK(I2205),ISBLANK(J2205)),"",(J2205/I2205))</f>
        <v>0.13089005235602094</v>
      </c>
      <c r="L2205" s="211" t="str">
        <f>IF(K2205="","",IF(K2205&gt;=H2205,"Yes","No"))</f>
        <v>No</v>
      </c>
      <c r="M2205" s="222" t="str">
        <f>IF(OR(ISBLANK(I2205),ISBLANK(J2205)),"",IF(L2205="No", "TJ status removed",IF(K2205&gt;0.34, K2205 *1.15, K2205+0.05)))</f>
        <v>TJ status removed</v>
      </c>
      <c r="N2205" s="232">
        <v>9.24</v>
      </c>
      <c r="O2205" s="232">
        <v>180.65</v>
      </c>
      <c r="P2205" s="232">
        <v>22.36</v>
      </c>
      <c r="Q2205" s="232">
        <v>947.08</v>
      </c>
    </row>
    <row r="2206" spans="2:18" ht="15" customHeight="1" thickBot="1">
      <c r="B2206" s="82" t="s">
        <v>1197</v>
      </c>
      <c r="C2206" s="88" t="s">
        <v>4476</v>
      </c>
      <c r="D2206" s="112" t="s">
        <v>4477</v>
      </c>
      <c r="E2206" s="129">
        <v>290</v>
      </c>
      <c r="F2206" s="129">
        <v>57</v>
      </c>
      <c r="G2206" s="153">
        <v>0.2</v>
      </c>
      <c r="H2206" s="153">
        <v>0.25</v>
      </c>
      <c r="I2206" s="186">
        <v>232</v>
      </c>
      <c r="J2206" s="186">
        <v>50</v>
      </c>
      <c r="K2206" s="199">
        <f>IF(OR(ISBLANK(I2206),ISBLANK(J2206)),"",(J2206/I2206))</f>
        <v>0.21551724137931033</v>
      </c>
      <c r="L2206" s="211" t="str">
        <f>IF(K2206="","",IF(K2206&gt;=H2206,"Yes","No"))</f>
        <v>No</v>
      </c>
      <c r="M2206" s="222" t="str">
        <f>IF(OR(ISBLANK(I2206),ISBLANK(J2206)),"",IF(L2206="No", "TJ status removed",IF(K2206&gt;0.34, K2206 *1.15, K2206+0.05)))</f>
        <v>TJ status removed</v>
      </c>
      <c r="N2206" s="232">
        <v>8.31</v>
      </c>
      <c r="O2206" s="232">
        <v>160.07</v>
      </c>
      <c r="P2206" s="232">
        <v>16.96</v>
      </c>
      <c r="Q2206" s="232">
        <v>833.22</v>
      </c>
    </row>
    <row r="2207" spans="2:18" ht="15" customHeight="1" thickBot="1">
      <c r="B2207" s="82" t="s">
        <v>1197</v>
      </c>
      <c r="C2207" s="88" t="s">
        <v>4478</v>
      </c>
      <c r="D2207" s="112" t="s">
        <v>4479</v>
      </c>
      <c r="E2207" s="129">
        <v>144</v>
      </c>
      <c r="F2207" s="129">
        <v>52</v>
      </c>
      <c r="G2207" s="153">
        <v>0.36</v>
      </c>
      <c r="H2207" s="153">
        <v>0.41</v>
      </c>
      <c r="I2207" s="186">
        <v>91</v>
      </c>
      <c r="J2207" s="186">
        <v>31</v>
      </c>
      <c r="K2207" s="199">
        <f>IF(OR(ISBLANK(I2207),ISBLANK(J2207)),"",(J2207/I2207))</f>
        <v>0.34065934065934067</v>
      </c>
      <c r="L2207" s="211" t="str">
        <f>IF(K2207="","",IF(K2207&gt;=H2207,"Yes","No"))</f>
        <v>No</v>
      </c>
      <c r="M2207" s="222" t="str">
        <f>IF(OR(ISBLANK(I2207),ISBLANK(J2207)),"",IF(L2207="No", "TJ status removed",IF(K2207&gt;0.34, K2207 *1.15, K2207+0.05)))</f>
        <v>TJ status removed</v>
      </c>
      <c r="N2207" s="232">
        <v>6.9</v>
      </c>
      <c r="O2207" s="232">
        <v>260.89999999999998</v>
      </c>
      <c r="P2207" s="232">
        <v>19.420000000000002</v>
      </c>
      <c r="Q2207" s="232">
        <v>1162.6099999999999</v>
      </c>
    </row>
    <row r="2208" spans="2:18" ht="15" customHeight="1" thickBot="1">
      <c r="B2208" s="82" t="s">
        <v>1197</v>
      </c>
      <c r="C2208" s="88" t="s">
        <v>4480</v>
      </c>
      <c r="D2208" s="112" t="s">
        <v>4481</v>
      </c>
      <c r="E2208" s="129">
        <v>27</v>
      </c>
      <c r="F2208" s="129">
        <v>10</v>
      </c>
      <c r="G2208" s="153">
        <v>0.37</v>
      </c>
      <c r="H2208" s="153">
        <v>0.59</v>
      </c>
      <c r="I2208" s="186">
        <v>14</v>
      </c>
      <c r="J2208" s="186">
        <v>8</v>
      </c>
      <c r="K2208" s="199">
        <f>IF(OR(ISBLANK(I2208),ISBLANK(J2208)),"",(J2208/I2208))</f>
        <v>0.5714285714285714</v>
      </c>
      <c r="L2208" s="211" t="str">
        <f>IF(K2208="","",IF(K2208&gt;=H2208,"Yes","No"))</f>
        <v>No</v>
      </c>
      <c r="M2208" s="222" t="str">
        <f>IF(OR(ISBLANK(I2208),ISBLANK(J2208)),"",IF(L2208="No", "TJ status removed",IF(K2208&gt;0.34, K2208 *1.15, K2208+0.05)))</f>
        <v>TJ status removed</v>
      </c>
      <c r="N2208" s="232">
        <v>3.33</v>
      </c>
      <c r="O2208" s="232">
        <v>195.33</v>
      </c>
      <c r="P2208" s="232">
        <v>3.38</v>
      </c>
      <c r="Q2208" s="232">
        <v>1659.5</v>
      </c>
    </row>
    <row r="2209" spans="2:17" ht="15" customHeight="1" thickBot="1">
      <c r="B2209" s="82" t="s">
        <v>1197</v>
      </c>
      <c r="C2209" s="88" t="s">
        <v>4482</v>
      </c>
      <c r="D2209" s="112" t="s">
        <v>4483</v>
      </c>
      <c r="E2209" s="129">
        <v>1225</v>
      </c>
      <c r="F2209" s="129">
        <v>139</v>
      </c>
      <c r="G2209" s="153">
        <v>0.11</v>
      </c>
      <c r="H2209" s="153">
        <v>0.16</v>
      </c>
      <c r="I2209" s="186">
        <v>1248</v>
      </c>
      <c r="J2209" s="186">
        <v>116</v>
      </c>
      <c r="K2209" s="199">
        <f>IF(OR(ISBLANK(I2209),ISBLANK(J2209)),"",(J2209/I2209))</f>
        <v>9.2948717948717952E-2</v>
      </c>
      <c r="L2209" s="211" t="str">
        <f>IF(K2209="","",IF(K2209&gt;=H2209,"Yes","No"))</f>
        <v>No</v>
      </c>
      <c r="M2209" s="222" t="str">
        <f>IF(OR(ISBLANK(I2209),ISBLANK(J2209)),"",IF(L2209="No", "TJ status removed",IF(K2209&gt;0.34, K2209 *1.15, K2209+0.05)))</f>
        <v>TJ status removed</v>
      </c>
      <c r="N2209" s="232">
        <v>25.1</v>
      </c>
      <c r="O2209" s="232">
        <v>151.38999999999999</v>
      </c>
      <c r="P2209" s="232">
        <v>23.74</v>
      </c>
      <c r="Q2209" s="232">
        <v>1195.77</v>
      </c>
    </row>
    <row r="2210" spans="2:17" ht="15" customHeight="1" thickBot="1">
      <c r="B2210" s="82" t="s">
        <v>1197</v>
      </c>
      <c r="C2210" s="88" t="s">
        <v>4484</v>
      </c>
      <c r="D2210" s="112" t="s">
        <v>4485</v>
      </c>
      <c r="E2210" s="129">
        <v>315</v>
      </c>
      <c r="F2210" s="129">
        <v>58</v>
      </c>
      <c r="G2210" s="153">
        <v>0.18</v>
      </c>
      <c r="H2210" s="153">
        <v>0.31</v>
      </c>
      <c r="I2210" s="186">
        <v>300</v>
      </c>
      <c r="J2210" s="186">
        <v>26</v>
      </c>
      <c r="K2210" s="199">
        <f>IF(OR(ISBLANK(I2210),ISBLANK(J2210)),"",(J2210/I2210))</f>
        <v>8.666666666666667E-2</v>
      </c>
      <c r="L2210" s="211" t="str">
        <f>IF(K2210="","",IF(K2210&gt;=H2210,"Yes","No"))</f>
        <v>No</v>
      </c>
      <c r="M2210" s="222" t="str">
        <f>IF(OR(ISBLANK(I2210),ISBLANK(J2210)),"",IF(L2210="No", "TJ status removed",IF(K2210&gt;0.34, K2210 *1.15, K2210+0.05)))</f>
        <v>TJ status removed</v>
      </c>
      <c r="N2210" s="232">
        <v>49.35</v>
      </c>
      <c r="O2210" s="232">
        <v>364.82</v>
      </c>
      <c r="P2210" s="232">
        <v>36.96</v>
      </c>
      <c r="Q2210" s="232">
        <v>899.42</v>
      </c>
    </row>
    <row r="2211" spans="2:17" ht="15" customHeight="1" thickBot="1">
      <c r="B2211" s="82" t="s">
        <v>1197</v>
      </c>
      <c r="C2211" s="88" t="s">
        <v>4486</v>
      </c>
      <c r="D2211" s="112" t="s">
        <v>4487</v>
      </c>
      <c r="E2211" s="129">
        <v>47</v>
      </c>
      <c r="F2211" s="129">
        <v>7</v>
      </c>
      <c r="G2211" s="153">
        <v>0.15</v>
      </c>
      <c r="H2211" s="153">
        <v>0.2</v>
      </c>
      <c r="I2211" s="186">
        <v>20</v>
      </c>
      <c r="J2211" s="186">
        <v>11</v>
      </c>
      <c r="K2211" s="199">
        <f>IF(OR(ISBLANK(I2211),ISBLANK(J2211)),"",(J2211/I2211))</f>
        <v>0.55000000000000004</v>
      </c>
      <c r="L2211" s="211" t="str">
        <f>IF(K2211="","",IF(K2211&gt;=H2211,"Yes","No"))</f>
        <v>Yes</v>
      </c>
      <c r="M2211" s="222">
        <f>IF(OR(ISBLANK(I2211),ISBLANK(J2211)),"",IF(L2211="No", "TJ status removed",IF(K2211&gt;0.34, K2211 *1.15, K2211+0.05)))</f>
        <v>0.63249999999999995</v>
      </c>
      <c r="N2211" s="232">
        <v>9.11</v>
      </c>
      <c r="O2211" s="232">
        <v>916.44</v>
      </c>
      <c r="P2211" s="232">
        <v>29.73</v>
      </c>
      <c r="Q2211" s="232">
        <v>3987.36</v>
      </c>
    </row>
    <row r="2212" spans="2:17" ht="15" customHeight="1" thickBot="1">
      <c r="B2212" s="82" t="s">
        <v>1197</v>
      </c>
      <c r="C2212" s="88" t="s">
        <v>4488</v>
      </c>
      <c r="D2212" s="112" t="s">
        <v>4489</v>
      </c>
      <c r="E2212" s="129">
        <v>13</v>
      </c>
      <c r="F2212" s="129">
        <v>2</v>
      </c>
      <c r="G2212" s="153">
        <v>0.15</v>
      </c>
      <c r="H2212" s="153">
        <v>0.24</v>
      </c>
      <c r="I2212" s="186">
        <v>4</v>
      </c>
      <c r="J2212" s="186">
        <v>1</v>
      </c>
      <c r="K2212" s="199">
        <f>IF(OR(ISBLANK(I2212),ISBLANK(J2212)),"",(J2212/I2212))</f>
        <v>0.25</v>
      </c>
      <c r="L2212" s="211" t="str">
        <f>IF(K2212="","",IF(K2212&gt;=H2212,"Yes","No"))</f>
        <v>Yes</v>
      </c>
      <c r="M2212" s="222">
        <f>IF(OR(ISBLANK(I2212),ISBLANK(J2212)),"",IF(L2212="No", "TJ status removed",IF(K2212&gt;0.34, K2212 *1.15, K2212+0.05)))</f>
        <v>0.3</v>
      </c>
      <c r="N2212" s="232">
        <v>0</v>
      </c>
      <c r="O2212" s="232">
        <v>362.67</v>
      </c>
      <c r="P2212" s="232">
        <v>62</v>
      </c>
      <c r="Q2212" s="232">
        <v>1706</v>
      </c>
    </row>
    <row r="2213" spans="2:17" ht="15" customHeight="1" thickBot="1">
      <c r="B2213" s="82" t="s">
        <v>1197</v>
      </c>
      <c r="C2213" s="88" t="s">
        <v>4490</v>
      </c>
      <c r="D2213" s="112" t="s">
        <v>4491</v>
      </c>
      <c r="E2213" s="129">
        <v>39</v>
      </c>
      <c r="F2213" s="129">
        <v>3</v>
      </c>
      <c r="G2213" s="153">
        <v>0.08</v>
      </c>
      <c r="H2213" s="153">
        <v>0.13</v>
      </c>
      <c r="I2213" s="186">
        <v>40</v>
      </c>
      <c r="J2213" s="186">
        <v>1</v>
      </c>
      <c r="K2213" s="199">
        <f>IF(OR(ISBLANK(I2213),ISBLANK(J2213)),"",(J2213/I2213))</f>
        <v>2.5000000000000001E-2</v>
      </c>
      <c r="L2213" s="211" t="str">
        <f>IF(K2213="","",IF(K2213&gt;=H2213,"Yes","No"))</f>
        <v>No</v>
      </c>
      <c r="M2213" s="222" t="str">
        <f>IF(OR(ISBLANK(I2213),ISBLANK(J2213)),"",IF(L2213="No", "TJ status removed",IF(K2213&gt;0.34, K2213 *1.15, K2213+0.05)))</f>
        <v>TJ status removed</v>
      </c>
      <c r="N2213" s="232">
        <v>2.2599999999999998</v>
      </c>
      <c r="O2213" s="232">
        <v>758.21</v>
      </c>
      <c r="P2213" s="232">
        <v>0</v>
      </c>
      <c r="Q2213" s="232">
        <v>1218</v>
      </c>
    </row>
    <row r="2214" spans="2:17" ht="15" customHeight="1" thickBot="1">
      <c r="B2214" s="82" t="s">
        <v>1197</v>
      </c>
      <c r="C2214" s="88" t="s">
        <v>4492</v>
      </c>
      <c r="D2214" s="112" t="s">
        <v>4493</v>
      </c>
      <c r="E2214" s="129">
        <v>1800</v>
      </c>
      <c r="F2214" s="129">
        <v>215</v>
      </c>
      <c r="G2214" s="153">
        <v>0.12</v>
      </c>
      <c r="H2214" s="153">
        <v>0.2</v>
      </c>
      <c r="I2214" s="186">
        <v>2210</v>
      </c>
      <c r="J2214" s="186">
        <v>226</v>
      </c>
      <c r="K2214" s="199">
        <f>IF(OR(ISBLANK(I2214),ISBLANK(J2214)),"",(J2214/I2214))</f>
        <v>0.10226244343891402</v>
      </c>
      <c r="L2214" s="211" t="str">
        <f>IF(K2214="","",IF(K2214&gt;=H2214,"Yes","No"))</f>
        <v>No</v>
      </c>
      <c r="M2214" s="222" t="str">
        <f>IF(OR(ISBLANK(I2214),ISBLANK(J2214)),"",IF(L2214="No", "TJ status removed",IF(K2214&gt;0.34, K2214 *1.15, K2214+0.05)))</f>
        <v>TJ status removed</v>
      </c>
      <c r="N2214" s="232">
        <v>23.58</v>
      </c>
      <c r="O2214" s="232">
        <v>268.26</v>
      </c>
      <c r="P2214" s="232">
        <v>26.36</v>
      </c>
      <c r="Q2214" s="232">
        <v>940.43</v>
      </c>
    </row>
    <row r="2215" spans="2:17" ht="15" customHeight="1" thickBot="1">
      <c r="B2215" s="82" t="s">
        <v>1197</v>
      </c>
      <c r="C2215" s="88" t="s">
        <v>4494</v>
      </c>
      <c r="D2215" s="112" t="s">
        <v>4495</v>
      </c>
      <c r="E2215" s="129">
        <v>327</v>
      </c>
      <c r="F2215" s="129">
        <v>81</v>
      </c>
      <c r="G2215" s="153">
        <v>0.25</v>
      </c>
      <c r="H2215" s="153">
        <v>0.3</v>
      </c>
      <c r="I2215" s="186">
        <v>227</v>
      </c>
      <c r="J2215" s="186">
        <v>69</v>
      </c>
      <c r="K2215" s="199">
        <f>IF(OR(ISBLANK(I2215),ISBLANK(J2215)),"",(J2215/I2215))</f>
        <v>0.30396475770925108</v>
      </c>
      <c r="L2215" s="211" t="str">
        <f>IF(K2215="","",IF(K2215&gt;=H2215,"Yes","No"))</f>
        <v>Yes</v>
      </c>
      <c r="M2215" s="222">
        <f>IF(OR(ISBLANK(I2215),ISBLANK(J2215)),"",IF(L2215="No", "TJ status removed",IF(K2215&gt;0.34, K2215 *1.15, K2215+0.05)))</f>
        <v>0.35396475770925107</v>
      </c>
      <c r="N2215" s="232">
        <v>11.94</v>
      </c>
      <c r="O2215" s="232">
        <v>222.7</v>
      </c>
      <c r="P2215" s="232">
        <v>18.190000000000001</v>
      </c>
      <c r="Q2215" s="232">
        <v>1052.8599999999999</v>
      </c>
    </row>
    <row r="2216" spans="2:17" ht="15" customHeight="1" thickBot="1">
      <c r="B2216" s="82" t="s">
        <v>1197</v>
      </c>
      <c r="C2216" s="88" t="s">
        <v>4496</v>
      </c>
      <c r="D2216" s="112" t="s">
        <v>4497</v>
      </c>
      <c r="E2216" s="129">
        <v>127</v>
      </c>
      <c r="F2216" s="129">
        <v>58</v>
      </c>
      <c r="G2216" s="153">
        <v>0.46</v>
      </c>
      <c r="H2216" s="153">
        <v>0.53</v>
      </c>
      <c r="I2216" s="186">
        <v>88</v>
      </c>
      <c r="J2216" s="186">
        <v>36</v>
      </c>
      <c r="K2216" s="199">
        <f>IF(OR(ISBLANK(I2216),ISBLANK(J2216)),"",(J2216/I2216))</f>
        <v>0.40909090909090912</v>
      </c>
      <c r="L2216" s="211" t="str">
        <f>IF(K2216="","",IF(K2216&gt;=H2216,"Yes","No"))</f>
        <v>No</v>
      </c>
      <c r="M2216" s="222" t="str">
        <f>IF(OR(ISBLANK(I2216),ISBLANK(J2216)),"",IF(L2216="No", "TJ status removed",IF(K2216&gt;0.34, K2216 *1.15, K2216+0.05)))</f>
        <v>TJ status removed</v>
      </c>
      <c r="N2216" s="232">
        <v>48.69</v>
      </c>
      <c r="O2216" s="232">
        <v>653.96</v>
      </c>
      <c r="P2216" s="232">
        <v>38.19</v>
      </c>
      <c r="Q2216" s="232">
        <v>2454.42</v>
      </c>
    </row>
    <row r="2217" spans="2:17" ht="15" customHeight="1" thickBot="1">
      <c r="B2217" s="82" t="s">
        <v>1197</v>
      </c>
      <c r="C2217" s="88" t="s">
        <v>4498</v>
      </c>
      <c r="D2217" s="112" t="s">
        <v>4499</v>
      </c>
      <c r="E2217" s="129">
        <v>77</v>
      </c>
      <c r="F2217" s="129">
        <v>2</v>
      </c>
      <c r="G2217" s="153">
        <v>0.03</v>
      </c>
      <c r="H2217" s="153">
        <v>0.1</v>
      </c>
      <c r="I2217" s="186">
        <v>168</v>
      </c>
      <c r="J2217" s="186">
        <v>4</v>
      </c>
      <c r="K2217" s="199">
        <f>IF(OR(ISBLANK(I2217),ISBLANK(J2217)),"",(J2217/I2217))</f>
        <v>2.3809523809523808E-2</v>
      </c>
      <c r="L2217" s="211" t="str">
        <f>IF(K2217="","",IF(K2217&gt;=H2217,"Yes","No"))</f>
        <v>No</v>
      </c>
      <c r="M2217" s="222" t="str">
        <f>IF(OR(ISBLANK(I2217),ISBLANK(J2217)),"",IF(L2217="No", "TJ status removed",IF(K2217&gt;0.34, K2217 *1.15, K2217+0.05)))</f>
        <v>TJ status removed</v>
      </c>
      <c r="N2217" s="232">
        <v>4.51</v>
      </c>
      <c r="O2217" s="232">
        <v>62.24</v>
      </c>
      <c r="P2217" s="232">
        <v>7.5</v>
      </c>
      <c r="Q2217" s="232">
        <v>1038.25</v>
      </c>
    </row>
    <row r="2218" spans="2:17" ht="15" customHeight="1" thickBot="1">
      <c r="B2218" s="82" t="s">
        <v>1197</v>
      </c>
      <c r="C2218" s="88" t="s">
        <v>4500</v>
      </c>
      <c r="D2218" s="112" t="s">
        <v>4501</v>
      </c>
      <c r="E2218" s="129">
        <v>47</v>
      </c>
      <c r="F2218" s="129">
        <v>6</v>
      </c>
      <c r="G2218" s="153">
        <v>0.13</v>
      </c>
      <c r="H2218" s="153">
        <v>0.18</v>
      </c>
      <c r="I2218" s="186">
        <v>58</v>
      </c>
      <c r="J2218" s="186">
        <v>3</v>
      </c>
      <c r="K2218" s="199">
        <f>IF(OR(ISBLANK(I2218),ISBLANK(J2218)),"",(J2218/I2218))</f>
        <v>5.1724137931034482E-2</v>
      </c>
      <c r="L2218" s="211" t="str">
        <f>IF(K2218="","",IF(K2218&gt;=H2218,"Yes","No"))</f>
        <v>No</v>
      </c>
      <c r="M2218" s="222" t="str">
        <f>IF(OR(ISBLANK(I2218),ISBLANK(J2218)),"",IF(L2218="No", "TJ status removed",IF(K2218&gt;0.34, K2218 *1.15, K2218+0.05)))</f>
        <v>TJ status removed</v>
      </c>
      <c r="N2218" s="232">
        <v>16.05</v>
      </c>
      <c r="O2218" s="232">
        <v>590.82000000000005</v>
      </c>
      <c r="P2218" s="232">
        <v>15</v>
      </c>
      <c r="Q2218" s="232">
        <v>1349</v>
      </c>
    </row>
    <row r="2219" spans="2:17" ht="15" customHeight="1" thickBot="1">
      <c r="B2219" s="82" t="s">
        <v>1197</v>
      </c>
      <c r="C2219" s="88" t="s">
        <v>4502</v>
      </c>
      <c r="D2219" s="112" t="s">
        <v>4503</v>
      </c>
      <c r="E2219" s="129">
        <v>23</v>
      </c>
      <c r="F2219" s="129">
        <v>0</v>
      </c>
      <c r="G2219" s="153">
        <v>0</v>
      </c>
      <c r="H2219" s="153">
        <v>0.16</v>
      </c>
      <c r="I2219" s="186">
        <v>34</v>
      </c>
      <c r="J2219" s="186">
        <v>8</v>
      </c>
      <c r="K2219" s="199">
        <f>IF(OR(ISBLANK(I2219),ISBLANK(J2219)),"",(J2219/I2219))</f>
        <v>0.23529411764705882</v>
      </c>
      <c r="L2219" s="211" t="str">
        <f>IF(K2219="","",IF(K2219&gt;=H2219,"Yes","No"))</f>
        <v>Yes</v>
      </c>
      <c r="M2219" s="222">
        <f>IF(OR(ISBLANK(I2219),ISBLANK(J2219)),"",IF(L2219="No", "TJ status removed",IF(K2219&gt;0.34, K2219 *1.15, K2219+0.05)))</f>
        <v>0.28529411764705881</v>
      </c>
      <c r="N2219" s="232">
        <v>9.58</v>
      </c>
      <c r="O2219" s="232">
        <v>1068.6199999999999</v>
      </c>
      <c r="P2219" s="232">
        <v>12.13</v>
      </c>
      <c r="Q2219" s="232">
        <v>1827.5</v>
      </c>
    </row>
    <row r="2220" spans="2:17" ht="15" customHeight="1" thickBot="1">
      <c r="B2220" s="82" t="s">
        <v>1197</v>
      </c>
      <c r="C2220" s="89" t="s">
        <v>4504</v>
      </c>
      <c r="D2220" s="113" t="s">
        <v>4505</v>
      </c>
      <c r="E2220" s="130">
        <v>9</v>
      </c>
      <c r="F2220" s="130">
        <v>6</v>
      </c>
      <c r="G2220" s="154">
        <v>0.67</v>
      </c>
      <c r="H2220" s="154">
        <v>0.99</v>
      </c>
      <c r="I2220" s="186"/>
      <c r="J2220" s="186"/>
      <c r="K2220" s="200" t="str">
        <f>IF(OR(ISBLANK(I2220),ISBLANK(J2220)),"",(J2220/I2220))</f>
        <v/>
      </c>
      <c r="L2220" s="212" t="str">
        <f>IF(K2220="","",IF(K2220&gt;=H2220,"Yes","No"))</f>
        <v/>
      </c>
      <c r="M2220" s="223" t="str">
        <f>IF(OR(ISBLANK(I2220),ISBLANK(J2220)),"",IF(L2220="No", "TJ status removed",IF(K2220&gt;0.34, K2220 *1.15, K2220+0.05)))</f>
        <v/>
      </c>
      <c r="N2220" s="232" t="s">
        <v>1497</v>
      </c>
      <c r="O2220" s="232" t="s">
        <v>1497</v>
      </c>
      <c r="P2220" s="232" t="s">
        <v>1497</v>
      </c>
      <c r="Q2220" s="232" t="s">
        <v>1497</v>
      </c>
    </row>
    <row r="2221" spans="2:17" ht="15" customHeight="1" thickBot="1">
      <c r="B2221" s="82" t="s">
        <v>1197</v>
      </c>
      <c r="C2221" s="88" t="s">
        <v>4506</v>
      </c>
      <c r="D2221" s="112" t="s">
        <v>4507</v>
      </c>
      <c r="E2221" s="129">
        <v>5</v>
      </c>
      <c r="F2221" s="129">
        <v>0</v>
      </c>
      <c r="G2221" s="153">
        <v>0</v>
      </c>
      <c r="H2221" s="153">
        <v>0.1</v>
      </c>
      <c r="I2221" s="186">
        <v>8</v>
      </c>
      <c r="J2221" s="186">
        <v>0</v>
      </c>
      <c r="K2221" s="199">
        <f>IF(OR(ISBLANK(I2221),ISBLANK(J2221)),"",(J2221/I2221))</f>
        <v>0</v>
      </c>
      <c r="L2221" s="211" t="str">
        <f>IF(K2221="","",IF(K2221&gt;=H2221,"Yes","No"))</f>
        <v>No</v>
      </c>
      <c r="M2221" s="222" t="str">
        <f>IF(OR(ISBLANK(I2221),ISBLANK(J2221)),"",IF(L2221="No", "TJ status removed",IF(K2221&gt;0.34, K2221 *1.15, K2221+0.05)))</f>
        <v>TJ status removed</v>
      </c>
      <c r="N2221" s="232">
        <v>0</v>
      </c>
      <c r="O2221" s="232">
        <v>563.13</v>
      </c>
      <c r="P2221" s="232">
        <v>0</v>
      </c>
      <c r="Q2221" s="232">
        <v>0</v>
      </c>
    </row>
    <row r="2222" spans="2:17" ht="15" customHeight="1" thickBot="1">
      <c r="B2222" s="82" t="s">
        <v>1197</v>
      </c>
      <c r="C2222" s="88" t="s">
        <v>4508</v>
      </c>
      <c r="D2222" s="112" t="s">
        <v>4509</v>
      </c>
      <c r="E2222" s="129">
        <v>37</v>
      </c>
      <c r="F2222" s="129">
        <v>20</v>
      </c>
      <c r="G2222" s="153">
        <v>0.54</v>
      </c>
      <c r="H2222" s="153">
        <v>0.62</v>
      </c>
      <c r="I2222" s="186">
        <v>40</v>
      </c>
      <c r="J2222" s="186">
        <v>18</v>
      </c>
      <c r="K2222" s="199">
        <f>IF(OR(ISBLANK(I2222),ISBLANK(J2222)),"",(J2222/I2222))</f>
        <v>0.45</v>
      </c>
      <c r="L2222" s="211" t="str">
        <f>IF(K2222="","",IF(K2222&gt;=H2222,"Yes","No"))</f>
        <v>No</v>
      </c>
      <c r="M2222" s="222" t="str">
        <f>IF(OR(ISBLANK(I2222),ISBLANK(J2222)),"",IF(L2222="No", "TJ status removed",IF(K2222&gt;0.34, K2222 *1.15, K2222+0.05)))</f>
        <v>TJ status removed</v>
      </c>
      <c r="N2222" s="232">
        <v>31.27</v>
      </c>
      <c r="O2222" s="232">
        <v>396.36</v>
      </c>
      <c r="P2222" s="232">
        <v>11.94</v>
      </c>
      <c r="Q2222" s="232">
        <v>467.5</v>
      </c>
    </row>
    <row r="2223" spans="2:17" ht="15" customHeight="1" thickBot="1">
      <c r="B2223" s="82" t="s">
        <v>1197</v>
      </c>
      <c r="C2223" s="88" t="s">
        <v>4510</v>
      </c>
      <c r="D2223" s="112" t="s">
        <v>4511</v>
      </c>
      <c r="E2223" s="129">
        <v>31</v>
      </c>
      <c r="F2223" s="129">
        <v>9</v>
      </c>
      <c r="G2223" s="153">
        <v>0.28999999999999998</v>
      </c>
      <c r="H2223" s="153">
        <v>0.49</v>
      </c>
      <c r="I2223" s="186">
        <v>22</v>
      </c>
      <c r="J2223" s="186">
        <v>9</v>
      </c>
      <c r="K2223" s="199">
        <f>IF(OR(ISBLANK(I2223),ISBLANK(J2223)),"",(J2223/I2223))</f>
        <v>0.40909090909090912</v>
      </c>
      <c r="L2223" s="211" t="str">
        <f>IF(K2223="","",IF(K2223&gt;=H2223,"Yes","No"))</f>
        <v>No</v>
      </c>
      <c r="M2223" s="222" t="str">
        <f>IF(OR(ISBLANK(I2223),ISBLANK(J2223)),"",IF(L2223="No", "TJ status removed",IF(K2223&gt;0.34, K2223 *1.15, K2223+0.05)))</f>
        <v>TJ status removed</v>
      </c>
      <c r="N2223" s="232">
        <v>1.38</v>
      </c>
      <c r="O2223" s="232">
        <v>483.23</v>
      </c>
      <c r="P2223" s="232">
        <v>0</v>
      </c>
      <c r="Q2223" s="232">
        <v>3222.44</v>
      </c>
    </row>
    <row r="2224" spans="2:17" ht="15" customHeight="1" thickBot="1">
      <c r="B2224" s="82" t="s">
        <v>1197</v>
      </c>
      <c r="C2224" s="88" t="s">
        <v>4512</v>
      </c>
      <c r="D2224" s="112" t="s">
        <v>4513</v>
      </c>
      <c r="E2224" s="129">
        <v>25</v>
      </c>
      <c r="F2224" s="129">
        <v>8</v>
      </c>
      <c r="G2224" s="153">
        <v>0.32</v>
      </c>
      <c r="H2224" s="153">
        <v>0.51</v>
      </c>
      <c r="I2224" s="186">
        <v>50</v>
      </c>
      <c r="J2224" s="186">
        <v>18</v>
      </c>
      <c r="K2224" s="199">
        <f>IF(OR(ISBLANK(I2224),ISBLANK(J2224)),"",(J2224/I2224))</f>
        <v>0.36</v>
      </c>
      <c r="L2224" s="211" t="str">
        <f>IF(K2224="","",IF(K2224&gt;=H2224,"Yes","No"))</f>
        <v>No</v>
      </c>
      <c r="M2224" s="222" t="str">
        <f>IF(OR(ISBLANK(I2224),ISBLANK(J2224)),"",IF(L2224="No", "TJ status removed",IF(K2224&gt;0.34, K2224 *1.15, K2224+0.05)))</f>
        <v>TJ status removed</v>
      </c>
      <c r="N2224" s="232">
        <v>21.94</v>
      </c>
      <c r="O2224" s="232">
        <v>375.94</v>
      </c>
      <c r="P2224" s="232">
        <v>23.39</v>
      </c>
      <c r="Q2224" s="232">
        <v>4157.28</v>
      </c>
    </row>
    <row r="2225" spans="2:17" ht="15" customHeight="1" thickBot="1">
      <c r="B2225" s="82" t="s">
        <v>1197</v>
      </c>
      <c r="C2225" s="88" t="s">
        <v>4514</v>
      </c>
      <c r="D2225" s="112" t="s">
        <v>4515</v>
      </c>
      <c r="E2225" s="129">
        <v>190</v>
      </c>
      <c r="F2225" s="129">
        <v>38</v>
      </c>
      <c r="G2225" s="153">
        <v>0.2</v>
      </c>
      <c r="H2225" s="153">
        <v>0.28999999999999998</v>
      </c>
      <c r="I2225" s="186">
        <v>340</v>
      </c>
      <c r="J2225" s="186">
        <v>72</v>
      </c>
      <c r="K2225" s="199">
        <f>IF(OR(ISBLANK(I2225),ISBLANK(J2225)),"",(J2225/I2225))</f>
        <v>0.21176470588235294</v>
      </c>
      <c r="L2225" s="211" t="str">
        <f>IF(K2225="","",IF(K2225&gt;=H2225,"Yes","No"))</f>
        <v>No</v>
      </c>
      <c r="M2225" s="222" t="str">
        <f>IF(OR(ISBLANK(I2225),ISBLANK(J2225)),"",IF(L2225="No", "TJ status removed",IF(K2225&gt;0.34, K2225 *1.15, K2225+0.05)))</f>
        <v>TJ status removed</v>
      </c>
      <c r="N2225" s="232">
        <v>14.72</v>
      </c>
      <c r="O2225" s="232">
        <v>216.43</v>
      </c>
      <c r="P2225" s="232">
        <v>9.6300000000000008</v>
      </c>
      <c r="Q2225" s="232">
        <v>617.89</v>
      </c>
    </row>
    <row r="2226" spans="2:17" ht="15" customHeight="1" thickBot="1">
      <c r="B2226" s="82" t="s">
        <v>1197</v>
      </c>
      <c r="C2226" s="88" t="s">
        <v>4516</v>
      </c>
      <c r="D2226" s="112" t="s">
        <v>4517</v>
      </c>
      <c r="E2226" s="129">
        <v>34</v>
      </c>
      <c r="F2226" s="129">
        <v>5</v>
      </c>
      <c r="G2226" s="153">
        <v>0.15</v>
      </c>
      <c r="H2226" s="153">
        <v>0.2</v>
      </c>
      <c r="I2226" s="186">
        <v>33</v>
      </c>
      <c r="J2226" s="186">
        <v>7</v>
      </c>
      <c r="K2226" s="199">
        <f>IF(OR(ISBLANK(I2226),ISBLANK(J2226)),"",(J2226/I2226))</f>
        <v>0.21212121212121213</v>
      </c>
      <c r="L2226" s="211" t="str">
        <f>IF(K2226="","",IF(K2226&gt;=H2226,"Yes","No"))</f>
        <v>Yes</v>
      </c>
      <c r="M2226" s="222">
        <f>IF(OR(ISBLANK(I2226),ISBLANK(J2226)),"",IF(L2226="No", "TJ status removed",IF(K2226&gt;0.34, K2226 *1.15, K2226+0.05)))</f>
        <v>0.26212121212121214</v>
      </c>
      <c r="N2226" s="232">
        <v>18.46</v>
      </c>
      <c r="O2226" s="232">
        <v>541.80999999999995</v>
      </c>
      <c r="P2226" s="232">
        <v>15</v>
      </c>
      <c r="Q2226" s="232">
        <v>1498.57</v>
      </c>
    </row>
    <row r="2227" spans="2:17" ht="15" customHeight="1" thickBot="1">
      <c r="B2227" s="82" t="s">
        <v>1197</v>
      </c>
      <c r="C2227" s="88" t="s">
        <v>4518</v>
      </c>
      <c r="D2227" s="112" t="s">
        <v>4519</v>
      </c>
      <c r="E2227" s="129">
        <v>96</v>
      </c>
      <c r="F2227" s="129">
        <v>12</v>
      </c>
      <c r="G2227" s="153">
        <v>0.13</v>
      </c>
      <c r="H2227" s="153">
        <v>0.18</v>
      </c>
      <c r="I2227" s="186">
        <v>120</v>
      </c>
      <c r="J2227" s="186">
        <v>15</v>
      </c>
      <c r="K2227" s="199">
        <f>IF(OR(ISBLANK(I2227),ISBLANK(J2227)),"",(J2227/I2227))</f>
        <v>0.125</v>
      </c>
      <c r="L2227" s="211" t="str">
        <f>IF(K2227="","",IF(K2227&gt;=H2227,"Yes","No"))</f>
        <v>No</v>
      </c>
      <c r="M2227" s="222" t="str">
        <f>IF(OR(ISBLANK(I2227),ISBLANK(J2227)),"",IF(L2227="No", "TJ status removed",IF(K2227&gt;0.34, K2227 *1.15, K2227+0.05)))</f>
        <v>TJ status removed</v>
      </c>
      <c r="N2227" s="232">
        <v>17.559999999999999</v>
      </c>
      <c r="O2227" s="232">
        <v>573.25</v>
      </c>
      <c r="P2227" s="232">
        <v>13.4</v>
      </c>
      <c r="Q2227" s="232">
        <v>2261.1999999999998</v>
      </c>
    </row>
    <row r="2228" spans="2:17" ht="15" customHeight="1" thickBot="1">
      <c r="B2228" s="82" t="s">
        <v>1197</v>
      </c>
      <c r="C2228" s="88" t="s">
        <v>4520</v>
      </c>
      <c r="D2228" s="112" t="s">
        <v>4521</v>
      </c>
      <c r="E2228" s="129">
        <v>126</v>
      </c>
      <c r="F2228" s="129">
        <v>3</v>
      </c>
      <c r="G2228" s="153">
        <v>0.02</v>
      </c>
      <c r="H2228" s="153">
        <v>0.12</v>
      </c>
      <c r="I2228" s="186">
        <v>77</v>
      </c>
      <c r="J2228" s="186">
        <v>3</v>
      </c>
      <c r="K2228" s="199">
        <f>IF(OR(ISBLANK(I2228),ISBLANK(J2228)),"",(J2228/I2228))</f>
        <v>3.896103896103896E-2</v>
      </c>
      <c r="L2228" s="211" t="str">
        <f>IF(K2228="","",IF(K2228&gt;=H2228,"Yes","No"))</f>
        <v>No</v>
      </c>
      <c r="M2228" s="222" t="str">
        <f>IF(OR(ISBLANK(I2228),ISBLANK(J2228)),"",IF(L2228="No", "TJ status removed",IF(K2228&gt;0.34, K2228 *1.15, K2228+0.05)))</f>
        <v>TJ status removed</v>
      </c>
      <c r="N2228" s="232">
        <v>1.73</v>
      </c>
      <c r="O2228" s="232">
        <v>238.32</v>
      </c>
      <c r="P2228" s="232">
        <v>0</v>
      </c>
      <c r="Q2228" s="232">
        <v>884.67</v>
      </c>
    </row>
    <row r="2229" spans="2:17" ht="15" customHeight="1" thickBot="1">
      <c r="B2229" s="82" t="s">
        <v>1197</v>
      </c>
      <c r="C2229" s="88" t="s">
        <v>4522</v>
      </c>
      <c r="D2229" s="112" t="s">
        <v>4523</v>
      </c>
      <c r="E2229" s="129">
        <v>45</v>
      </c>
      <c r="F2229" s="129">
        <v>19</v>
      </c>
      <c r="G2229" s="153">
        <v>0.42</v>
      </c>
      <c r="H2229" s="153">
        <v>0.57999999999999996</v>
      </c>
      <c r="I2229" s="186">
        <v>71</v>
      </c>
      <c r="J2229" s="186">
        <v>32</v>
      </c>
      <c r="K2229" s="199">
        <f>IF(OR(ISBLANK(I2229),ISBLANK(J2229)),"",(J2229/I2229))</f>
        <v>0.45070422535211269</v>
      </c>
      <c r="L2229" s="211" t="str">
        <f>IF(K2229="","",IF(K2229&gt;=H2229,"Yes","No"))</f>
        <v>No</v>
      </c>
      <c r="M2229" s="222" t="str">
        <f>IF(OR(ISBLANK(I2229),ISBLANK(J2229)),"",IF(L2229="No", "TJ status removed",IF(K2229&gt;0.34, K2229 *1.15, K2229+0.05)))</f>
        <v>TJ status removed</v>
      </c>
      <c r="N2229" s="232">
        <v>16</v>
      </c>
      <c r="O2229" s="232">
        <v>775.1</v>
      </c>
      <c r="P2229" s="232">
        <v>105.5</v>
      </c>
      <c r="Q2229" s="232">
        <v>4836.53</v>
      </c>
    </row>
    <row r="2230" spans="2:17" ht="15" customHeight="1" thickBot="1">
      <c r="B2230" s="82" t="s">
        <v>1197</v>
      </c>
      <c r="C2230" s="88" t="s">
        <v>4524</v>
      </c>
      <c r="D2230" s="112" t="s">
        <v>4525</v>
      </c>
      <c r="E2230" s="129">
        <v>73</v>
      </c>
      <c r="F2230" s="129">
        <v>15</v>
      </c>
      <c r="G2230" s="153">
        <v>0.21</v>
      </c>
      <c r="H2230" s="153">
        <v>0.26</v>
      </c>
      <c r="I2230" s="186">
        <v>56</v>
      </c>
      <c r="J2230" s="186">
        <v>13</v>
      </c>
      <c r="K2230" s="199">
        <f>IF(OR(ISBLANK(I2230),ISBLANK(J2230)),"",(J2230/I2230))</f>
        <v>0.23214285714285715</v>
      </c>
      <c r="L2230" s="211" t="str">
        <f>IF(K2230="","",IF(K2230&gt;=H2230,"Yes","No"))</f>
        <v>No</v>
      </c>
      <c r="M2230" s="222" t="str">
        <f>IF(OR(ISBLANK(I2230),ISBLANK(J2230)),"",IF(L2230="No", "TJ status removed",IF(K2230&gt;0.34, K2230 *1.15, K2230+0.05)))</f>
        <v>TJ status removed</v>
      </c>
      <c r="N2230" s="232">
        <v>15.33</v>
      </c>
      <c r="O2230" s="232">
        <v>517.79</v>
      </c>
      <c r="P2230" s="232">
        <v>20.77</v>
      </c>
      <c r="Q2230" s="232">
        <v>1671.38</v>
      </c>
    </row>
    <row r="2231" spans="2:17" ht="15" customHeight="1" thickBot="1">
      <c r="B2231" s="82" t="s">
        <v>1197</v>
      </c>
      <c r="C2231" s="88" t="s">
        <v>4526</v>
      </c>
      <c r="D2231" s="112" t="s">
        <v>4527</v>
      </c>
      <c r="E2231" s="129">
        <v>635</v>
      </c>
      <c r="F2231" s="129">
        <v>27</v>
      </c>
      <c r="G2231" s="153">
        <v>0.04</v>
      </c>
      <c r="H2231" s="153">
        <v>0.15</v>
      </c>
      <c r="I2231" s="186">
        <v>799</v>
      </c>
      <c r="J2231" s="186">
        <v>75</v>
      </c>
      <c r="K2231" s="199">
        <f>IF(OR(ISBLANK(I2231),ISBLANK(J2231)),"",(J2231/I2231))</f>
        <v>9.3867334167709635E-2</v>
      </c>
      <c r="L2231" s="211" t="str">
        <f>IF(K2231="","",IF(K2231&gt;=H2231,"Yes","No"))</f>
        <v>No</v>
      </c>
      <c r="M2231" s="222" t="str">
        <f>IF(OR(ISBLANK(I2231),ISBLANK(J2231)),"",IF(L2231="No", "TJ status removed",IF(K2231&gt;0.34, K2231 *1.15, K2231+0.05)))</f>
        <v>TJ status removed</v>
      </c>
      <c r="N2231" s="232">
        <v>23.38</v>
      </c>
      <c r="O2231" s="232">
        <v>290.87</v>
      </c>
      <c r="P2231" s="232">
        <v>13.73</v>
      </c>
      <c r="Q2231" s="232">
        <v>954.33</v>
      </c>
    </row>
    <row r="2232" spans="2:17" ht="15" customHeight="1" thickBot="1">
      <c r="B2232" s="82" t="s">
        <v>1197</v>
      </c>
      <c r="C2232" s="88" t="s">
        <v>4528</v>
      </c>
      <c r="D2232" s="112" t="s">
        <v>4529</v>
      </c>
      <c r="E2232" s="129">
        <v>73</v>
      </c>
      <c r="F2232" s="129">
        <v>36</v>
      </c>
      <c r="G2232" s="153">
        <v>0.49</v>
      </c>
      <c r="H2232" s="153">
        <v>0.56000000000000005</v>
      </c>
      <c r="I2232" s="186">
        <v>74</v>
      </c>
      <c r="J2232" s="186">
        <v>34</v>
      </c>
      <c r="K2232" s="199">
        <f>IF(OR(ISBLANK(I2232),ISBLANK(J2232)),"",(J2232/I2232))</f>
        <v>0.45945945945945948</v>
      </c>
      <c r="L2232" s="211" t="str">
        <f>IF(K2232="","",IF(K2232&gt;=H2232,"Yes","No"))</f>
        <v>No</v>
      </c>
      <c r="M2232" s="222" t="str">
        <f>IF(OR(ISBLANK(I2232),ISBLANK(J2232)),"",IF(L2232="No", "TJ status removed",IF(K2232&gt;0.34, K2232 *1.15, K2232+0.05)))</f>
        <v>TJ status removed</v>
      </c>
      <c r="N2232" s="232">
        <v>32.380000000000003</v>
      </c>
      <c r="O2232" s="232">
        <v>518.41999999999996</v>
      </c>
      <c r="P2232" s="232">
        <v>39.119999999999997</v>
      </c>
      <c r="Q2232" s="232">
        <v>7481.62</v>
      </c>
    </row>
    <row r="2233" spans="2:17" ht="15" customHeight="1" thickBot="1">
      <c r="B2233" s="82" t="s">
        <v>1197</v>
      </c>
      <c r="C2233" s="88" t="s">
        <v>4530</v>
      </c>
      <c r="D2233" s="112" t="s">
        <v>4531</v>
      </c>
      <c r="E2233" s="129">
        <v>44</v>
      </c>
      <c r="F2233" s="129">
        <v>11</v>
      </c>
      <c r="G2233" s="153">
        <v>0.25</v>
      </c>
      <c r="H2233" s="153">
        <v>0.3</v>
      </c>
      <c r="I2233" s="186">
        <v>66</v>
      </c>
      <c r="J2233" s="186">
        <v>20</v>
      </c>
      <c r="K2233" s="199">
        <f>IF(OR(ISBLANK(I2233),ISBLANK(J2233)),"",(J2233/I2233))</f>
        <v>0.30303030303030304</v>
      </c>
      <c r="L2233" s="211" t="str">
        <f>IF(K2233="","",IF(K2233&gt;=H2233,"Yes","No"))</f>
        <v>Yes</v>
      </c>
      <c r="M2233" s="222">
        <f>IF(OR(ISBLANK(I2233),ISBLANK(J2233)),"",IF(L2233="No", "TJ status removed",IF(K2233&gt;0.34, K2233 *1.15, K2233+0.05)))</f>
        <v>0.35303030303030303</v>
      </c>
      <c r="N2233" s="232">
        <v>7.22</v>
      </c>
      <c r="O2233" s="232">
        <v>327.58999999999997</v>
      </c>
      <c r="P2233" s="232">
        <v>9.5</v>
      </c>
      <c r="Q2233" s="232">
        <v>1206.45</v>
      </c>
    </row>
    <row r="2234" spans="2:17" ht="15" customHeight="1" thickBot="1">
      <c r="B2234" s="82" t="s">
        <v>1197</v>
      </c>
      <c r="C2234" s="88" t="s">
        <v>4532</v>
      </c>
      <c r="D2234" s="112" t="s">
        <v>4533</v>
      </c>
      <c r="E2234" s="129">
        <v>69</v>
      </c>
      <c r="F2234" s="129">
        <v>21</v>
      </c>
      <c r="G2234" s="153">
        <v>0.3</v>
      </c>
      <c r="H2234" s="153">
        <v>0.35</v>
      </c>
      <c r="I2234" s="186">
        <v>44</v>
      </c>
      <c r="J2234" s="186">
        <v>17</v>
      </c>
      <c r="K2234" s="199">
        <f>IF(OR(ISBLANK(I2234),ISBLANK(J2234)),"",(J2234/I2234))</f>
        <v>0.38636363636363635</v>
      </c>
      <c r="L2234" s="211" t="str">
        <f>IF(K2234="","",IF(K2234&gt;=H2234,"Yes","No"))</f>
        <v>Yes</v>
      </c>
      <c r="M2234" s="222">
        <f>IF(OR(ISBLANK(I2234),ISBLANK(J2234)),"",IF(L2234="No", "TJ status removed",IF(K2234&gt;0.34, K2234 *1.15, K2234+0.05)))</f>
        <v>0.44431818181818178</v>
      </c>
      <c r="N2234" s="232">
        <v>5</v>
      </c>
      <c r="O2234" s="232">
        <v>262.85000000000002</v>
      </c>
      <c r="P2234" s="232">
        <v>10</v>
      </c>
      <c r="Q2234" s="232">
        <v>1834.88</v>
      </c>
    </row>
    <row r="2235" spans="2:17" ht="15" customHeight="1" thickBot="1">
      <c r="B2235" s="82" t="s">
        <v>1197</v>
      </c>
      <c r="C2235" s="88" t="s">
        <v>4534</v>
      </c>
      <c r="D2235" s="112" t="s">
        <v>4535</v>
      </c>
      <c r="E2235" s="129">
        <v>69</v>
      </c>
      <c r="F2235" s="129">
        <v>16</v>
      </c>
      <c r="G2235" s="153">
        <v>0.23</v>
      </c>
      <c r="H2235" s="153">
        <v>0.31</v>
      </c>
      <c r="I2235" s="186">
        <v>58</v>
      </c>
      <c r="J2235" s="186">
        <v>12</v>
      </c>
      <c r="K2235" s="199">
        <f>IF(OR(ISBLANK(I2235),ISBLANK(J2235)),"",(J2235/I2235))</f>
        <v>0.20689655172413793</v>
      </c>
      <c r="L2235" s="211" t="str">
        <f>IF(K2235="","",IF(K2235&gt;=H2235,"Yes","No"))</f>
        <v>No</v>
      </c>
      <c r="M2235" s="222" t="str">
        <f>IF(OR(ISBLANK(I2235),ISBLANK(J2235)),"",IF(L2235="No", "TJ status removed",IF(K2235&gt;0.34, K2235 *1.15, K2235+0.05)))</f>
        <v>TJ status removed</v>
      </c>
      <c r="N2235" s="232">
        <v>2.65</v>
      </c>
      <c r="O2235" s="232">
        <v>316.08999999999997</v>
      </c>
      <c r="P2235" s="232">
        <v>7.75</v>
      </c>
      <c r="Q2235" s="232">
        <v>1761.58</v>
      </c>
    </row>
    <row r="2236" spans="2:17" ht="15" customHeight="1" thickBot="1">
      <c r="B2236" s="82" t="s">
        <v>1197</v>
      </c>
      <c r="C2236" s="88" t="s">
        <v>4536</v>
      </c>
      <c r="D2236" s="112" t="s">
        <v>4537</v>
      </c>
      <c r="E2236" s="129">
        <v>15</v>
      </c>
      <c r="F2236" s="129">
        <v>1</v>
      </c>
      <c r="G2236" s="153">
        <v>7.0000000000000007E-2</v>
      </c>
      <c r="H2236" s="153">
        <v>0.12</v>
      </c>
      <c r="I2236" s="186">
        <v>16</v>
      </c>
      <c r="J2236" s="186">
        <v>1</v>
      </c>
      <c r="K2236" s="199">
        <f>IF(OR(ISBLANK(I2236),ISBLANK(J2236)),"",(J2236/I2236))</f>
        <v>6.25E-2</v>
      </c>
      <c r="L2236" s="211" t="str">
        <f>IF(K2236="","",IF(K2236&gt;=H2236,"Yes","No"))</f>
        <v>No</v>
      </c>
      <c r="M2236" s="222" t="str">
        <f>IF(OR(ISBLANK(I2236),ISBLANK(J2236)),"",IF(L2236="No", "TJ status removed",IF(K2236&gt;0.34, K2236 *1.15, K2236+0.05)))</f>
        <v>TJ status removed</v>
      </c>
      <c r="N2236" s="232">
        <v>7.33</v>
      </c>
      <c r="O2236" s="232">
        <v>253.2</v>
      </c>
      <c r="P2236" s="232">
        <v>18</v>
      </c>
      <c r="Q2236" s="232">
        <v>1096</v>
      </c>
    </row>
    <row r="2237" spans="2:17" ht="15" customHeight="1" thickBot="1">
      <c r="B2237" s="82" t="s">
        <v>1197</v>
      </c>
      <c r="C2237" s="88" t="s">
        <v>4538</v>
      </c>
      <c r="D2237" s="112" t="s">
        <v>4539</v>
      </c>
      <c r="E2237" s="129">
        <v>51</v>
      </c>
      <c r="F2237" s="129">
        <v>11</v>
      </c>
      <c r="G2237" s="153">
        <v>0.22</v>
      </c>
      <c r="H2237" s="153">
        <v>0.28000000000000003</v>
      </c>
      <c r="I2237" s="186">
        <v>27</v>
      </c>
      <c r="J2237" s="186">
        <v>12</v>
      </c>
      <c r="K2237" s="199">
        <f>IF(OR(ISBLANK(I2237),ISBLANK(J2237)),"",(J2237/I2237))</f>
        <v>0.44444444444444442</v>
      </c>
      <c r="L2237" s="211" t="str">
        <f>IF(K2237="","",IF(K2237&gt;=H2237,"Yes","No"))</f>
        <v>Yes</v>
      </c>
      <c r="M2237" s="222">
        <f>IF(OR(ISBLANK(I2237),ISBLANK(J2237)),"",IF(L2237="No", "TJ status removed",IF(K2237&gt;0.34, K2237 *1.15, K2237+0.05)))</f>
        <v>0.51111111111111107</v>
      </c>
      <c r="N2237" s="232">
        <v>26.87</v>
      </c>
      <c r="O2237" s="232">
        <v>471.4</v>
      </c>
      <c r="P2237" s="232">
        <v>28.08</v>
      </c>
      <c r="Q2237" s="232">
        <v>2311.83</v>
      </c>
    </row>
    <row r="2238" spans="2:17" ht="15" customHeight="1" thickBot="1">
      <c r="B2238" s="82" t="s">
        <v>1197</v>
      </c>
      <c r="C2238" s="88" t="s">
        <v>4540</v>
      </c>
      <c r="D2238" s="112" t="s">
        <v>4541</v>
      </c>
      <c r="E2238" s="129">
        <v>65</v>
      </c>
      <c r="F2238" s="129">
        <v>4</v>
      </c>
      <c r="G2238" s="153">
        <v>0.06</v>
      </c>
      <c r="H2238" s="153">
        <v>0.16</v>
      </c>
      <c r="I2238" s="186">
        <v>48</v>
      </c>
      <c r="J2238" s="186">
        <v>4</v>
      </c>
      <c r="K2238" s="199">
        <f>IF(OR(ISBLANK(I2238),ISBLANK(J2238)),"",(J2238/I2238))</f>
        <v>8.3333333333333329E-2</v>
      </c>
      <c r="L2238" s="211" t="str">
        <f>IF(K2238="","",IF(K2238&gt;=H2238,"Yes","No"))</f>
        <v>No</v>
      </c>
      <c r="M2238" s="222" t="str">
        <f>IF(OR(ISBLANK(I2238),ISBLANK(J2238)),"",IF(L2238="No", "TJ status removed",IF(K2238&gt;0.34, K2238 *1.15, K2238+0.05)))</f>
        <v>TJ status removed</v>
      </c>
      <c r="N2238" s="232">
        <v>13.41</v>
      </c>
      <c r="O2238" s="232">
        <v>458.39</v>
      </c>
      <c r="P2238" s="232">
        <v>18.25</v>
      </c>
      <c r="Q2238" s="232">
        <v>1413.75</v>
      </c>
    </row>
    <row r="2239" spans="2:17" ht="15" customHeight="1" thickBot="1">
      <c r="B2239" s="82" t="s">
        <v>1197</v>
      </c>
      <c r="C2239" s="88" t="s">
        <v>4542</v>
      </c>
      <c r="D2239" s="112" t="s">
        <v>4543</v>
      </c>
      <c r="E2239" s="129">
        <v>36</v>
      </c>
      <c r="F2239" s="129">
        <v>6</v>
      </c>
      <c r="G2239" s="153">
        <v>0.17</v>
      </c>
      <c r="H2239" s="153">
        <v>0.22</v>
      </c>
      <c r="I2239" s="186">
        <v>30</v>
      </c>
      <c r="J2239" s="186">
        <v>1</v>
      </c>
      <c r="K2239" s="199">
        <f>IF(OR(ISBLANK(I2239),ISBLANK(J2239)),"",(J2239/I2239))</f>
        <v>3.3333333333333333E-2</v>
      </c>
      <c r="L2239" s="211" t="str">
        <f>IF(K2239="","",IF(K2239&gt;=H2239,"Yes","No"))</f>
        <v>No</v>
      </c>
      <c r="M2239" s="222" t="str">
        <f>IF(OR(ISBLANK(I2239),ISBLANK(J2239)),"",IF(L2239="No", "TJ status removed",IF(K2239&gt;0.34, K2239 *1.15, K2239+0.05)))</f>
        <v>TJ status removed</v>
      </c>
      <c r="N2239" s="232">
        <v>8</v>
      </c>
      <c r="O2239" s="232">
        <v>287.48</v>
      </c>
      <c r="P2239" s="232">
        <v>0</v>
      </c>
      <c r="Q2239" s="232">
        <v>934</v>
      </c>
    </row>
    <row r="2240" spans="2:17" ht="15" customHeight="1" thickBot="1">
      <c r="B2240" s="82" t="s">
        <v>1197</v>
      </c>
      <c r="C2240" s="88" t="s">
        <v>4544</v>
      </c>
      <c r="D2240" s="112" t="s">
        <v>4545</v>
      </c>
      <c r="E2240" s="129">
        <v>186</v>
      </c>
      <c r="F2240" s="129">
        <v>25</v>
      </c>
      <c r="G2240" s="153">
        <v>0.13</v>
      </c>
      <c r="H2240" s="153">
        <v>0.18</v>
      </c>
      <c r="I2240" s="186">
        <v>157</v>
      </c>
      <c r="J2240" s="186">
        <v>19</v>
      </c>
      <c r="K2240" s="199">
        <f>IF(OR(ISBLANK(I2240),ISBLANK(J2240)),"",(J2240/I2240))</f>
        <v>0.12101910828025478</v>
      </c>
      <c r="L2240" s="211" t="str">
        <f>IF(K2240="","",IF(K2240&gt;=H2240,"Yes","No"))</f>
        <v>No</v>
      </c>
      <c r="M2240" s="222" t="str">
        <f>IF(OR(ISBLANK(I2240),ISBLANK(J2240)),"",IF(L2240="No", "TJ status removed",IF(K2240&gt;0.34, K2240 *1.15, K2240+0.05)))</f>
        <v>TJ status removed</v>
      </c>
      <c r="N2240" s="232">
        <v>4.58</v>
      </c>
      <c r="O2240" s="232">
        <v>172.67</v>
      </c>
      <c r="P2240" s="232">
        <v>5.79</v>
      </c>
      <c r="Q2240" s="232">
        <v>890.58</v>
      </c>
    </row>
    <row r="2241" spans="2:17" ht="15" customHeight="1" thickBot="1">
      <c r="B2241" s="82" t="s">
        <v>1197</v>
      </c>
      <c r="C2241" s="88" t="s">
        <v>4546</v>
      </c>
      <c r="D2241" s="112" t="s">
        <v>4547</v>
      </c>
      <c r="E2241" s="129">
        <v>14</v>
      </c>
      <c r="F2241" s="129">
        <v>0</v>
      </c>
      <c r="G2241" s="153">
        <v>0</v>
      </c>
      <c r="H2241" s="153">
        <v>0.26</v>
      </c>
      <c r="I2241" s="186">
        <v>29</v>
      </c>
      <c r="J2241" s="186">
        <v>4</v>
      </c>
      <c r="K2241" s="199">
        <f>IF(OR(ISBLANK(I2241),ISBLANK(J2241)),"",(J2241/I2241))</f>
        <v>0.13793103448275862</v>
      </c>
      <c r="L2241" s="211" t="str">
        <f>IF(K2241="","",IF(K2241&gt;=H2241,"Yes","No"))</f>
        <v>No</v>
      </c>
      <c r="M2241" s="222" t="str">
        <f>IF(OR(ISBLANK(I2241),ISBLANK(J2241)),"",IF(L2241="No", "TJ status removed",IF(K2241&gt;0.34, K2241 *1.15, K2241+0.05)))</f>
        <v>TJ status removed</v>
      </c>
      <c r="N2241" s="232">
        <v>7.64</v>
      </c>
      <c r="O2241" s="232">
        <v>215.64</v>
      </c>
      <c r="P2241" s="232">
        <v>0</v>
      </c>
      <c r="Q2241" s="232">
        <v>1708.5</v>
      </c>
    </row>
    <row r="2242" spans="2:17" ht="15" customHeight="1" thickBot="1">
      <c r="B2242" s="82" t="s">
        <v>1197</v>
      </c>
      <c r="C2242" s="88" t="s">
        <v>4548</v>
      </c>
      <c r="D2242" s="112" t="s">
        <v>4549</v>
      </c>
      <c r="E2242" s="129">
        <v>31</v>
      </c>
      <c r="F2242" s="129">
        <v>12</v>
      </c>
      <c r="G2242" s="153">
        <v>0.39</v>
      </c>
      <c r="H2242" s="153">
        <v>0.56000000000000005</v>
      </c>
      <c r="I2242" s="186">
        <v>25</v>
      </c>
      <c r="J2242" s="186">
        <v>15</v>
      </c>
      <c r="K2242" s="199">
        <f>IF(OR(ISBLANK(I2242),ISBLANK(J2242)),"",(J2242/I2242))</f>
        <v>0.6</v>
      </c>
      <c r="L2242" s="211" t="str">
        <f>IF(K2242="","",IF(K2242&gt;=H2242,"Yes","No"))</f>
        <v>Yes</v>
      </c>
      <c r="M2242" s="222">
        <f>IF(OR(ISBLANK(I2242),ISBLANK(J2242)),"",IF(L2242="No", "TJ status removed",IF(K2242&gt;0.34, K2242 *1.15, K2242+0.05)))</f>
        <v>0.69</v>
      </c>
      <c r="N2242" s="232">
        <v>15.9</v>
      </c>
      <c r="O2242" s="232">
        <v>967.9</v>
      </c>
      <c r="P2242" s="232">
        <v>10.73</v>
      </c>
      <c r="Q2242" s="232">
        <v>2170.5300000000002</v>
      </c>
    </row>
    <row r="2243" spans="2:17" ht="15" customHeight="1" thickBot="1">
      <c r="B2243" s="82" t="s">
        <v>1197</v>
      </c>
      <c r="C2243" s="88" t="s">
        <v>4550</v>
      </c>
      <c r="D2243" s="112" t="s">
        <v>4551</v>
      </c>
      <c r="E2243" s="129">
        <v>31</v>
      </c>
      <c r="F2243" s="129">
        <v>9</v>
      </c>
      <c r="G2243" s="153">
        <v>0.28999999999999998</v>
      </c>
      <c r="H2243" s="153">
        <v>0.34</v>
      </c>
      <c r="I2243" s="186">
        <v>29</v>
      </c>
      <c r="J2243" s="186">
        <v>7</v>
      </c>
      <c r="K2243" s="199">
        <f>IF(OR(ISBLANK(I2243),ISBLANK(J2243)),"",(J2243/I2243))</f>
        <v>0.2413793103448276</v>
      </c>
      <c r="L2243" s="211" t="str">
        <f>IF(K2243="","",IF(K2243&gt;=H2243,"Yes","No"))</f>
        <v>No</v>
      </c>
      <c r="M2243" s="222" t="str">
        <f>IF(OR(ISBLANK(I2243),ISBLANK(J2243)),"",IF(L2243="No", "TJ status removed",IF(K2243&gt;0.34, K2243 *1.15, K2243+0.05)))</f>
        <v>TJ status removed</v>
      </c>
      <c r="N2243" s="232">
        <v>8.68</v>
      </c>
      <c r="O2243" s="232">
        <v>498.05</v>
      </c>
      <c r="P2243" s="232">
        <v>21.29</v>
      </c>
      <c r="Q2243" s="232">
        <v>1449</v>
      </c>
    </row>
    <row r="2244" spans="2:17" ht="15" customHeight="1" thickBot="1">
      <c r="B2244" s="82" t="s">
        <v>1197</v>
      </c>
      <c r="C2244" s="88" t="s">
        <v>4552</v>
      </c>
      <c r="D2244" s="112" t="s">
        <v>4553</v>
      </c>
      <c r="E2244" s="129">
        <v>55</v>
      </c>
      <c r="F2244" s="129">
        <v>12</v>
      </c>
      <c r="G2244" s="167">
        <v>0.22</v>
      </c>
      <c r="H2244" s="153">
        <v>0.38</v>
      </c>
      <c r="I2244" s="186">
        <v>36</v>
      </c>
      <c r="J2244" s="186">
        <v>8</v>
      </c>
      <c r="K2244" s="199">
        <f>IF(OR(ISBLANK(I2244),ISBLANK(J2244)),"",(J2244/I2244))</f>
        <v>0.22222222222222221</v>
      </c>
      <c r="L2244" s="211" t="str">
        <f>IF(K2244="","",IF(K2244&gt;=H2244,"Yes","No"))</f>
        <v>No</v>
      </c>
      <c r="M2244" s="222" t="str">
        <f>IF(OR(ISBLANK(I2244),ISBLANK(J2244)),"",IF(L2244="No", "TJ status removed",IF(K2244&gt;0.34, K2244 *1.15, K2244+0.05)))</f>
        <v>TJ status removed</v>
      </c>
      <c r="N2244" s="232">
        <v>13.68</v>
      </c>
      <c r="O2244" s="232">
        <v>421.54</v>
      </c>
      <c r="P2244" s="232">
        <v>4.38</v>
      </c>
      <c r="Q2244" s="232">
        <v>1343.13</v>
      </c>
    </row>
    <row r="2245" spans="2:17" ht="15" customHeight="1" thickBot="1">
      <c r="B2245" s="82" t="s">
        <v>1197</v>
      </c>
      <c r="C2245" s="88" t="s">
        <v>4554</v>
      </c>
      <c r="D2245" s="86" t="s">
        <v>4555</v>
      </c>
      <c r="E2245" s="129">
        <v>31</v>
      </c>
      <c r="F2245" s="129">
        <v>3</v>
      </c>
      <c r="G2245" s="156">
        <v>0.1</v>
      </c>
      <c r="H2245" s="153">
        <v>0.15</v>
      </c>
      <c r="I2245" s="188">
        <v>25</v>
      </c>
      <c r="J2245" s="186">
        <v>1</v>
      </c>
      <c r="K2245" s="199">
        <f>IF(OR(ISBLANK(I2245),ISBLANK(J2245)),"",(J2245/I2245))</f>
        <v>0.04</v>
      </c>
      <c r="L2245" s="211" t="str">
        <f>IF(K2245="","",IF(K2245&gt;=H2245,"Yes","No"))</f>
        <v>No</v>
      </c>
      <c r="M2245" s="222" t="str">
        <f>IF(OR(ISBLANK(I2245),ISBLANK(J2245)),"",IF(L2245="No", "TJ status removed",IF(K2245&gt;0.34, K2245 *1.15, K2245+0.05)))</f>
        <v>TJ status removed</v>
      </c>
      <c r="N2245" s="232">
        <v>0</v>
      </c>
      <c r="O2245" s="232">
        <v>656.96</v>
      </c>
      <c r="P2245" s="232">
        <v>0</v>
      </c>
      <c r="Q2245" s="232">
        <v>1220</v>
      </c>
    </row>
    <row r="2246" spans="2:17" ht="15" customHeight="1" thickBot="1">
      <c r="B2246" s="82" t="s">
        <v>1197</v>
      </c>
      <c r="C2246" s="88" t="s">
        <v>4556</v>
      </c>
      <c r="D2246" s="86" t="s">
        <v>4557</v>
      </c>
      <c r="E2246" s="129">
        <v>288</v>
      </c>
      <c r="F2246" s="129">
        <v>33</v>
      </c>
      <c r="G2246" s="156">
        <v>0.11</v>
      </c>
      <c r="H2246" s="153">
        <v>0.16</v>
      </c>
      <c r="I2246" s="188">
        <v>394</v>
      </c>
      <c r="J2246" s="186">
        <v>30</v>
      </c>
      <c r="K2246" s="199">
        <f>IF(OR(ISBLANK(I2246),ISBLANK(J2246)),"",(J2246/I2246))</f>
        <v>7.6142131979695438E-2</v>
      </c>
      <c r="L2246" s="211" t="str">
        <f>IF(K2246="","",IF(K2246&gt;=H2246,"Yes","No"))</f>
        <v>No</v>
      </c>
      <c r="M2246" s="222" t="str">
        <f>IF(OR(ISBLANK(I2246),ISBLANK(J2246)),"",IF(L2246="No", "TJ status removed",IF(K2246&gt;0.34, K2246 *1.15, K2246+0.05)))</f>
        <v>TJ status removed</v>
      </c>
      <c r="N2246" s="232">
        <v>22.95</v>
      </c>
      <c r="O2246" s="232">
        <v>309.43</v>
      </c>
      <c r="P2246" s="232">
        <v>2.0299999999999998</v>
      </c>
      <c r="Q2246" s="232">
        <v>1075.53</v>
      </c>
    </row>
    <row r="2247" spans="2:17" ht="15" customHeight="1" thickBot="1">
      <c r="B2247" s="82" t="s">
        <v>1197</v>
      </c>
      <c r="C2247" s="88" t="s">
        <v>4558</v>
      </c>
      <c r="D2247" s="86" t="s">
        <v>4559</v>
      </c>
      <c r="E2247" s="129">
        <v>71</v>
      </c>
      <c r="F2247" s="129">
        <v>21</v>
      </c>
      <c r="G2247" s="156">
        <v>0.3</v>
      </c>
      <c r="H2247" s="153">
        <v>0.35</v>
      </c>
      <c r="I2247" s="188">
        <v>53</v>
      </c>
      <c r="J2247" s="186">
        <v>17</v>
      </c>
      <c r="K2247" s="199">
        <f>IF(OR(ISBLANK(I2247),ISBLANK(J2247)),"",(J2247/I2247))</f>
        <v>0.32075471698113206</v>
      </c>
      <c r="L2247" s="211" t="str">
        <f>IF(K2247="","",IF(K2247&gt;=H2247,"Yes","No"))</f>
        <v>No</v>
      </c>
      <c r="M2247" s="222" t="str">
        <f>IF(OR(ISBLANK(I2247),ISBLANK(J2247)),"",IF(L2247="No", "TJ status removed",IF(K2247&gt;0.34, K2247 *1.15, K2247+0.05)))</f>
        <v>TJ status removed</v>
      </c>
      <c r="N2247" s="232">
        <v>26.94</v>
      </c>
      <c r="O2247" s="232">
        <v>518.28</v>
      </c>
      <c r="P2247" s="232">
        <v>3.53</v>
      </c>
      <c r="Q2247" s="232">
        <v>1977.71</v>
      </c>
    </row>
    <row r="2248" spans="2:17" ht="15" customHeight="1" thickBot="1">
      <c r="B2248" s="82" t="s">
        <v>1197</v>
      </c>
      <c r="C2248" s="88" t="s">
        <v>4560</v>
      </c>
      <c r="D2248" s="86" t="s">
        <v>4561</v>
      </c>
      <c r="E2248" s="129">
        <v>402</v>
      </c>
      <c r="F2248" s="129">
        <v>47</v>
      </c>
      <c r="G2248" s="156">
        <v>0.12</v>
      </c>
      <c r="H2248" s="153">
        <v>0.21</v>
      </c>
      <c r="I2248" s="188">
        <v>444</v>
      </c>
      <c r="J2248" s="186">
        <v>33</v>
      </c>
      <c r="K2248" s="199">
        <f>IF(OR(ISBLANK(I2248),ISBLANK(J2248)),"",(J2248/I2248))</f>
        <v>7.4324324324324328E-2</v>
      </c>
      <c r="L2248" s="211" t="str">
        <f>IF(K2248="","",IF(K2248&gt;=H2248,"Yes","No"))</f>
        <v>No</v>
      </c>
      <c r="M2248" s="222" t="str">
        <f>IF(OR(ISBLANK(I2248),ISBLANK(J2248)),"",IF(L2248="No", "TJ status removed",IF(K2248&gt;0.34, K2248 *1.15, K2248+0.05)))</f>
        <v>TJ status removed</v>
      </c>
      <c r="N2248" s="232">
        <v>25.65</v>
      </c>
      <c r="O2248" s="232">
        <v>274.74</v>
      </c>
      <c r="P2248" s="232">
        <v>27.45</v>
      </c>
      <c r="Q2248" s="232">
        <v>981.52</v>
      </c>
    </row>
    <row r="2249" spans="2:17" ht="15" customHeight="1" thickBot="1">
      <c r="B2249" s="82" t="s">
        <v>1197</v>
      </c>
      <c r="C2249" s="88" t="s">
        <v>4562</v>
      </c>
      <c r="D2249" s="86" t="s">
        <v>4563</v>
      </c>
      <c r="E2249" s="129">
        <v>232</v>
      </c>
      <c r="F2249" s="129">
        <v>70</v>
      </c>
      <c r="G2249" s="156">
        <v>0.3</v>
      </c>
      <c r="H2249" s="153">
        <v>0.38</v>
      </c>
      <c r="I2249" s="188">
        <v>205</v>
      </c>
      <c r="J2249" s="186">
        <v>58</v>
      </c>
      <c r="K2249" s="199">
        <f>IF(OR(ISBLANK(I2249),ISBLANK(J2249)),"",(J2249/I2249))</f>
        <v>0.28292682926829266</v>
      </c>
      <c r="L2249" s="211" t="str">
        <f>IF(K2249="","",IF(K2249&gt;=H2249,"Yes","No"))</f>
        <v>No</v>
      </c>
      <c r="M2249" s="222" t="str">
        <f>IF(OR(ISBLANK(I2249),ISBLANK(J2249)),"",IF(L2249="No", "TJ status removed",IF(K2249&gt;0.34, K2249 *1.15, K2249+0.05)))</f>
        <v>TJ status removed</v>
      </c>
      <c r="N2249" s="232">
        <v>40.75</v>
      </c>
      <c r="O2249" s="232">
        <v>682.05</v>
      </c>
      <c r="P2249" s="232">
        <v>43.62</v>
      </c>
      <c r="Q2249" s="232">
        <v>1941.41</v>
      </c>
    </row>
    <row r="2250" spans="2:17" ht="15" customHeight="1" thickBot="1">
      <c r="B2250" s="82" t="s">
        <v>1197</v>
      </c>
      <c r="C2250" s="88" t="s">
        <v>4564</v>
      </c>
      <c r="D2250" s="86" t="s">
        <v>4565</v>
      </c>
      <c r="E2250" s="129">
        <v>37</v>
      </c>
      <c r="F2250" s="129">
        <v>6</v>
      </c>
      <c r="G2250" s="156">
        <v>0.16</v>
      </c>
      <c r="H2250" s="153">
        <v>0.21</v>
      </c>
      <c r="I2250" s="188">
        <v>39</v>
      </c>
      <c r="J2250" s="186">
        <v>5</v>
      </c>
      <c r="K2250" s="199">
        <f>IF(OR(ISBLANK(I2250),ISBLANK(J2250)),"",(J2250/I2250))</f>
        <v>0.12820512820512819</v>
      </c>
      <c r="L2250" s="211" t="str">
        <f>IF(K2250="","",IF(K2250&gt;=H2250,"Yes","No"))</f>
        <v>No</v>
      </c>
      <c r="M2250" s="222" t="str">
        <f>IF(OR(ISBLANK(I2250),ISBLANK(J2250)),"",IF(L2250="No", "TJ status removed",IF(K2250&gt;0.34, K2250 *1.15, K2250+0.05)))</f>
        <v>TJ status removed</v>
      </c>
      <c r="N2250" s="232">
        <v>21.24</v>
      </c>
      <c r="O2250" s="232">
        <v>294.20999999999998</v>
      </c>
      <c r="P2250" s="232">
        <v>18.8</v>
      </c>
      <c r="Q2250" s="232">
        <v>1282.4000000000001</v>
      </c>
    </row>
    <row r="2251" spans="2:17" ht="15" customHeight="1" thickBot="1">
      <c r="B2251" s="82" t="s">
        <v>1197</v>
      </c>
      <c r="C2251" s="88" t="s">
        <v>4566</v>
      </c>
      <c r="D2251" s="86" t="s">
        <v>4567</v>
      </c>
      <c r="E2251" s="129">
        <v>30</v>
      </c>
      <c r="F2251" s="129">
        <v>3</v>
      </c>
      <c r="G2251" s="156">
        <v>0.1</v>
      </c>
      <c r="H2251" s="153">
        <v>0.15</v>
      </c>
      <c r="I2251" s="188">
        <v>25</v>
      </c>
      <c r="J2251" s="186">
        <v>2</v>
      </c>
      <c r="K2251" s="199">
        <f>IF(OR(ISBLANK(I2251),ISBLANK(J2251)),"",(J2251/I2251))</f>
        <v>0.08</v>
      </c>
      <c r="L2251" s="211" t="str">
        <f>IF(K2251="","",IF(K2251&gt;=H2251,"Yes","No"))</f>
        <v>No</v>
      </c>
      <c r="M2251" s="222" t="str">
        <f>IF(OR(ISBLANK(I2251),ISBLANK(J2251)),"",IF(L2251="No", "TJ status removed",IF(K2251&gt;0.34, K2251 *1.15, K2251+0.05)))</f>
        <v>TJ status removed</v>
      </c>
      <c r="N2251" s="232">
        <v>8.1300000000000008</v>
      </c>
      <c r="O2251" s="232">
        <v>190.7</v>
      </c>
      <c r="P2251" s="232">
        <v>47</v>
      </c>
      <c r="Q2251" s="232">
        <v>1241</v>
      </c>
    </row>
    <row r="2252" spans="2:17" ht="15" customHeight="1" thickBot="1">
      <c r="B2252" s="82" t="s">
        <v>1197</v>
      </c>
      <c r="C2252" s="88" t="s">
        <v>4568</v>
      </c>
      <c r="D2252" s="86" t="s">
        <v>4569</v>
      </c>
      <c r="E2252" s="129">
        <v>160</v>
      </c>
      <c r="F2252" s="129">
        <v>14</v>
      </c>
      <c r="G2252" s="156">
        <v>0.09</v>
      </c>
      <c r="H2252" s="153">
        <v>0.17</v>
      </c>
      <c r="I2252" s="188">
        <v>82</v>
      </c>
      <c r="J2252" s="186">
        <v>4</v>
      </c>
      <c r="K2252" s="199">
        <f>IF(OR(ISBLANK(I2252),ISBLANK(J2252)),"",(J2252/I2252))</f>
        <v>4.878048780487805E-2</v>
      </c>
      <c r="L2252" s="211" t="str">
        <f>IF(K2252="","",IF(K2252&gt;=H2252,"Yes","No"))</f>
        <v>No</v>
      </c>
      <c r="M2252" s="222" t="str">
        <f>IF(OR(ISBLANK(I2252),ISBLANK(J2252)),"",IF(L2252="No", "TJ status removed",IF(K2252&gt;0.34, K2252 *1.15, K2252+0.05)))</f>
        <v>TJ status removed</v>
      </c>
      <c r="N2252" s="232">
        <v>9.3699999999999992</v>
      </c>
      <c r="O2252" s="232">
        <v>181.41</v>
      </c>
      <c r="P2252" s="232">
        <v>22.5</v>
      </c>
      <c r="Q2252" s="232">
        <v>861.5</v>
      </c>
    </row>
    <row r="2253" spans="2:17" ht="15" customHeight="1" thickBot="1">
      <c r="B2253" s="82" t="s">
        <v>1197</v>
      </c>
      <c r="C2253" s="88" t="s">
        <v>4570</v>
      </c>
      <c r="D2253" s="86" t="s">
        <v>4571</v>
      </c>
      <c r="E2253" s="129">
        <v>31</v>
      </c>
      <c r="F2253" s="129">
        <v>14</v>
      </c>
      <c r="G2253" s="156">
        <v>0.45</v>
      </c>
      <c r="H2253" s="153">
        <v>0.52</v>
      </c>
      <c r="I2253" s="188">
        <v>23</v>
      </c>
      <c r="J2253" s="186">
        <v>7</v>
      </c>
      <c r="K2253" s="199">
        <f>IF(OR(ISBLANK(I2253),ISBLANK(J2253)),"",(J2253/I2253))</f>
        <v>0.30434782608695654</v>
      </c>
      <c r="L2253" s="211" t="str">
        <f>IF(K2253="","",IF(K2253&gt;=H2253,"Yes","No"))</f>
        <v>No</v>
      </c>
      <c r="M2253" s="222" t="str">
        <f>IF(OR(ISBLANK(I2253),ISBLANK(J2253)),"",IF(L2253="No", "TJ status removed",IF(K2253&gt;0.34, K2253 *1.15, K2253+0.05)))</f>
        <v>TJ status removed</v>
      </c>
      <c r="N2253" s="232">
        <v>14.75</v>
      </c>
      <c r="O2253" s="232">
        <v>274.88</v>
      </c>
      <c r="P2253" s="232">
        <v>0</v>
      </c>
      <c r="Q2253" s="232">
        <v>1146.57</v>
      </c>
    </row>
    <row r="2254" spans="2:17" ht="15" customHeight="1" thickBot="1">
      <c r="B2254" s="82" t="s">
        <v>1197</v>
      </c>
      <c r="C2254" s="88" t="s">
        <v>4572</v>
      </c>
      <c r="D2254" s="86" t="s">
        <v>4573</v>
      </c>
      <c r="E2254" s="129">
        <v>13</v>
      </c>
      <c r="F2254" s="129">
        <v>4</v>
      </c>
      <c r="G2254" s="156">
        <v>0.31</v>
      </c>
      <c r="H2254" s="153">
        <v>0.36</v>
      </c>
      <c r="I2254" s="188">
        <v>36</v>
      </c>
      <c r="J2254" s="186">
        <v>11</v>
      </c>
      <c r="K2254" s="199">
        <f>IF(OR(ISBLANK(I2254),ISBLANK(J2254)),"",(J2254/I2254))</f>
        <v>0.30555555555555558</v>
      </c>
      <c r="L2254" s="211" t="str">
        <f>IF(K2254="","",IF(K2254&gt;=H2254,"Yes","No"))</f>
        <v>No</v>
      </c>
      <c r="M2254" s="222" t="str">
        <f>IF(OR(ISBLANK(I2254),ISBLANK(J2254)),"",IF(L2254="No", "TJ status removed",IF(K2254&gt;0.34, K2254 *1.15, K2254+0.05)))</f>
        <v>TJ status removed</v>
      </c>
      <c r="N2254" s="232">
        <v>12.28</v>
      </c>
      <c r="O2254" s="232">
        <v>396.24</v>
      </c>
      <c r="P2254" s="232">
        <v>10.45</v>
      </c>
      <c r="Q2254" s="232">
        <v>8013</v>
      </c>
    </row>
    <row r="2255" spans="2:17" ht="15" customHeight="1" thickBot="1">
      <c r="B2255" s="82" t="s">
        <v>1197</v>
      </c>
      <c r="C2255" s="88" t="s">
        <v>4574</v>
      </c>
      <c r="D2255" s="86" t="s">
        <v>4575</v>
      </c>
      <c r="E2255" s="129">
        <v>56</v>
      </c>
      <c r="F2255" s="129">
        <v>23</v>
      </c>
      <c r="G2255" s="156">
        <v>0.41</v>
      </c>
      <c r="H2255" s="153">
        <v>0.47</v>
      </c>
      <c r="I2255" s="188">
        <v>61</v>
      </c>
      <c r="J2255" s="186">
        <v>21</v>
      </c>
      <c r="K2255" s="199">
        <f>IF(OR(ISBLANK(I2255),ISBLANK(J2255)),"",(J2255/I2255))</f>
        <v>0.34426229508196721</v>
      </c>
      <c r="L2255" s="211" t="str">
        <f>IF(K2255="","",IF(K2255&gt;=H2255,"Yes","No"))</f>
        <v>No</v>
      </c>
      <c r="M2255" s="222" t="str">
        <f>IF(OR(ISBLANK(I2255),ISBLANK(J2255)),"",IF(L2255="No", "TJ status removed",IF(K2255&gt;0.34, K2255 *1.15, K2255+0.05)))</f>
        <v>TJ status removed</v>
      </c>
      <c r="N2255" s="232">
        <v>8.9499999999999993</v>
      </c>
      <c r="O2255" s="232">
        <v>206</v>
      </c>
      <c r="P2255" s="232">
        <v>14.14</v>
      </c>
      <c r="Q2255" s="232">
        <v>1075.29</v>
      </c>
    </row>
    <row r="2256" spans="2:17" ht="15" customHeight="1" thickBot="1">
      <c r="B2256" s="82" t="s">
        <v>1197</v>
      </c>
      <c r="C2256" s="88" t="s">
        <v>4576</v>
      </c>
      <c r="D2256" s="86" t="s">
        <v>4577</v>
      </c>
      <c r="E2256" s="129">
        <v>45</v>
      </c>
      <c r="F2256" s="129">
        <v>16</v>
      </c>
      <c r="G2256" s="156">
        <v>0.36</v>
      </c>
      <c r="H2256" s="153">
        <v>0.41</v>
      </c>
      <c r="I2256" s="188">
        <v>31</v>
      </c>
      <c r="J2256" s="186">
        <v>11</v>
      </c>
      <c r="K2256" s="199">
        <f>IF(OR(ISBLANK(I2256),ISBLANK(J2256)),"",(J2256/I2256))</f>
        <v>0.35483870967741937</v>
      </c>
      <c r="L2256" s="211" t="str">
        <f>IF(K2256="","",IF(K2256&gt;=H2256,"Yes","No"))</f>
        <v>No</v>
      </c>
      <c r="M2256" s="222" t="str">
        <f>IF(OR(ISBLANK(I2256),ISBLANK(J2256)),"",IF(L2256="No", "TJ status removed",IF(K2256&gt;0.34, K2256 *1.15, K2256+0.05)))</f>
        <v>TJ status removed</v>
      </c>
      <c r="N2256" s="232">
        <v>7.45</v>
      </c>
      <c r="O2256" s="232">
        <v>802.4</v>
      </c>
      <c r="P2256" s="232">
        <v>10.18</v>
      </c>
      <c r="Q2256" s="232">
        <v>4123.82</v>
      </c>
    </row>
    <row r="2257" spans="2:18" ht="15" customHeight="1" thickBot="1">
      <c r="B2257" s="82" t="s">
        <v>1197</v>
      </c>
      <c r="C2257" s="88" t="s">
        <v>4578</v>
      </c>
      <c r="D2257" s="86" t="s">
        <v>4579</v>
      </c>
      <c r="E2257" s="129">
        <v>24</v>
      </c>
      <c r="F2257" s="129">
        <v>8</v>
      </c>
      <c r="G2257" s="156">
        <v>0.33</v>
      </c>
      <c r="H2257" s="153">
        <v>0.56000000000000005</v>
      </c>
      <c r="I2257" s="188">
        <v>20</v>
      </c>
      <c r="J2257" s="186">
        <v>5</v>
      </c>
      <c r="K2257" s="199">
        <f>IF(OR(ISBLANK(I2257),ISBLANK(J2257)),"",(J2257/I2257))</f>
        <v>0.25</v>
      </c>
      <c r="L2257" s="211" t="str">
        <f>IF(K2257="","",IF(K2257&gt;=H2257,"Yes","No"))</f>
        <v>No</v>
      </c>
      <c r="M2257" s="222" t="str">
        <f>IF(OR(ISBLANK(I2257),ISBLANK(J2257)),"",IF(L2257="No", "TJ status removed",IF(K2257&gt;0.34, K2257 *1.15, K2257+0.05)))</f>
        <v>TJ status removed</v>
      </c>
      <c r="N2257" s="232">
        <v>2.13</v>
      </c>
      <c r="O2257" s="232">
        <v>197.2</v>
      </c>
      <c r="P2257" s="232">
        <v>8</v>
      </c>
      <c r="Q2257" s="232">
        <v>1221.4000000000001</v>
      </c>
    </row>
    <row r="2258" spans="2:18" ht="15" customHeight="1" thickBot="1">
      <c r="B2258" s="82" t="s">
        <v>1197</v>
      </c>
      <c r="C2258" s="88" t="s">
        <v>4580</v>
      </c>
      <c r="D2258" s="86" t="s">
        <v>4581</v>
      </c>
      <c r="E2258" s="129">
        <v>40</v>
      </c>
      <c r="F2258" s="129">
        <v>19</v>
      </c>
      <c r="G2258" s="156">
        <v>0.48</v>
      </c>
      <c r="H2258" s="153">
        <v>0.55000000000000004</v>
      </c>
      <c r="I2258" s="188">
        <v>47</v>
      </c>
      <c r="J2258" s="186">
        <v>12</v>
      </c>
      <c r="K2258" s="199">
        <f>IF(OR(ISBLANK(I2258),ISBLANK(J2258)),"",(J2258/I2258))</f>
        <v>0.25531914893617019</v>
      </c>
      <c r="L2258" s="211" t="str">
        <f>IF(K2258="","",IF(K2258&gt;=H2258,"Yes","No"))</f>
        <v>No</v>
      </c>
      <c r="M2258" s="222" t="str">
        <f>IF(OR(ISBLANK(I2258),ISBLANK(J2258)),"",IF(L2258="No", "TJ status removed",IF(K2258&gt;0.34, K2258 *1.15, K2258+0.05)))</f>
        <v>TJ status removed</v>
      </c>
      <c r="N2258" s="232">
        <v>2.46</v>
      </c>
      <c r="O2258" s="232">
        <v>94.6</v>
      </c>
      <c r="P2258" s="232">
        <v>5.08</v>
      </c>
      <c r="Q2258" s="232">
        <v>737.5</v>
      </c>
    </row>
    <row r="2259" spans="2:18" ht="15" customHeight="1" thickBot="1">
      <c r="B2259" s="82" t="s">
        <v>1197</v>
      </c>
      <c r="C2259" s="88" t="s">
        <v>4582</v>
      </c>
      <c r="D2259" s="86" t="s">
        <v>4583</v>
      </c>
      <c r="E2259" s="129">
        <v>76</v>
      </c>
      <c r="F2259" s="129">
        <v>34</v>
      </c>
      <c r="G2259" s="156">
        <v>0.45</v>
      </c>
      <c r="H2259" s="153">
        <v>0.52</v>
      </c>
      <c r="I2259" s="188">
        <v>90</v>
      </c>
      <c r="J2259" s="186">
        <v>31</v>
      </c>
      <c r="K2259" s="199">
        <f>IF(OR(ISBLANK(I2259),ISBLANK(J2259)),"",(J2259/I2259))</f>
        <v>0.34444444444444444</v>
      </c>
      <c r="L2259" s="211" t="str">
        <f>IF(K2259="","",IF(K2259&gt;=H2259,"Yes","No"))</f>
        <v>No</v>
      </c>
      <c r="M2259" s="222" t="str">
        <f>IF(OR(ISBLANK(I2259),ISBLANK(J2259)),"",IF(L2259="No", "TJ status removed",IF(K2259&gt;0.34, K2259 *1.15, K2259+0.05)))</f>
        <v>TJ status removed</v>
      </c>
      <c r="N2259" s="232">
        <v>14.37</v>
      </c>
      <c r="O2259" s="232">
        <v>749.54</v>
      </c>
      <c r="P2259" s="232">
        <v>9</v>
      </c>
      <c r="Q2259" s="232">
        <v>2122.0300000000002</v>
      </c>
    </row>
    <row r="2260" spans="2:18" ht="15" customHeight="1" thickBot="1">
      <c r="B2260" s="82" t="s">
        <v>1197</v>
      </c>
      <c r="C2260" s="88" t="s">
        <v>4584</v>
      </c>
      <c r="D2260" s="86" t="s">
        <v>4585</v>
      </c>
      <c r="E2260" s="129">
        <v>75</v>
      </c>
      <c r="F2260" s="129">
        <v>12</v>
      </c>
      <c r="G2260" s="156">
        <v>0.16</v>
      </c>
      <c r="H2260" s="153">
        <v>0.21</v>
      </c>
      <c r="I2260" s="188">
        <v>68</v>
      </c>
      <c r="J2260" s="186">
        <v>9</v>
      </c>
      <c r="K2260" s="199">
        <f>IF(OR(ISBLANK(I2260),ISBLANK(J2260)),"",(J2260/I2260))</f>
        <v>0.13235294117647059</v>
      </c>
      <c r="L2260" s="211" t="str">
        <f>IF(K2260="","",IF(K2260&gt;=H2260,"Yes","No"))</f>
        <v>No</v>
      </c>
      <c r="M2260" s="222" t="str">
        <f>IF(OR(ISBLANK(I2260),ISBLANK(J2260)),"",IF(L2260="No", "TJ status removed",IF(K2260&gt;0.34, K2260 *1.15, K2260+0.05)))</f>
        <v>TJ status removed</v>
      </c>
      <c r="N2260" s="232">
        <v>15.12</v>
      </c>
      <c r="O2260" s="232">
        <v>372.69</v>
      </c>
      <c r="P2260" s="232">
        <v>24.89</v>
      </c>
      <c r="Q2260" s="232">
        <v>1833.11</v>
      </c>
    </row>
    <row r="2261" spans="2:18" ht="15" customHeight="1" thickBot="1">
      <c r="B2261" s="82" t="s">
        <v>1197</v>
      </c>
      <c r="C2261" s="102" t="s">
        <v>4586</v>
      </c>
      <c r="D2261" s="123" t="s">
        <v>4587</v>
      </c>
      <c r="E2261" s="137">
        <v>33</v>
      </c>
      <c r="F2261" s="146">
        <v>8</v>
      </c>
      <c r="G2261" s="149">
        <v>0.24</v>
      </c>
      <c r="H2261" s="176">
        <v>0.28999999999999998</v>
      </c>
      <c r="I2261" s="192">
        <v>28</v>
      </c>
      <c r="J2261" s="192">
        <v>11</v>
      </c>
      <c r="K2261" s="195">
        <f>IF(OR(ISBLANK(I2261),ISBLANK(J2261)),"",(J2261/I2261))</f>
        <v>0.39285714285714285</v>
      </c>
      <c r="L2261" s="207" t="str">
        <f>IF(K2261="","",IF(K2261&gt;=H2261,"Yes","No"))</f>
        <v>Yes</v>
      </c>
      <c r="M2261" s="217">
        <f>IF(OR(ISBLANK(I2261),ISBLANK(J2261)),"",IF(L2261="No", "TJ status removed",IF(K2261&gt;0.34, K2261 *1.15, K2261+0.05)))</f>
        <v>0.45178571428571423</v>
      </c>
      <c r="N2261" s="237">
        <v>1.76</v>
      </c>
      <c r="O2261" s="237">
        <v>280</v>
      </c>
      <c r="P2261" s="237">
        <v>4.3600000000000003</v>
      </c>
      <c r="Q2261" s="237">
        <v>1473.64</v>
      </c>
      <c r="R2261" s="44"/>
    </row>
    <row r="2262" spans="2:18" ht="15" customHeight="1">
      <c r="B2262" s="82" t="s">
        <v>1197</v>
      </c>
      <c r="C2262" s="86" t="s">
        <v>4588</v>
      </c>
      <c r="D2262" s="86" t="s">
        <v>4589</v>
      </c>
      <c r="E2262" s="82">
        <v>117</v>
      </c>
      <c r="F2262" s="82">
        <v>34</v>
      </c>
      <c r="G2262" s="151">
        <v>0.28999999999999998</v>
      </c>
      <c r="H2262" s="151">
        <v>0.34</v>
      </c>
      <c r="I2262" s="185">
        <v>224</v>
      </c>
      <c r="J2262" s="185">
        <v>30</v>
      </c>
      <c r="K2262" s="196">
        <f>IF(OR(ISBLANK(I2262),ISBLANK(J2262)),"",(J2262/I2262))</f>
        <v>0.13392857142857142</v>
      </c>
      <c r="L2262" s="209" t="str">
        <f>IF(K2262="","",IF(K2262&gt;=H2262,"Yes","No"))</f>
        <v>No</v>
      </c>
      <c r="M2262" s="221" t="str">
        <f>IF(OR(ISBLANK(I2262),ISBLANK(J2262)),"",IF(L2262="No", "TJ status removed",IF(K2262&gt;0.34, K2262 *1.15, K2262+0.05)))</f>
        <v>TJ status removed</v>
      </c>
      <c r="N2262" s="230">
        <v>36.450000000000003</v>
      </c>
      <c r="O2262" s="230">
        <v>271.99</v>
      </c>
      <c r="P2262" s="230">
        <v>31.5</v>
      </c>
      <c r="Q2262" s="230">
        <v>1037.83</v>
      </c>
    </row>
    <row r="2263" spans="2:18" ht="15" customHeight="1">
      <c r="B2263" s="82" t="s">
        <v>1197</v>
      </c>
      <c r="C2263" s="86" t="s">
        <v>4590</v>
      </c>
      <c r="D2263" s="86" t="s">
        <v>4591</v>
      </c>
      <c r="E2263" s="132">
        <v>42</v>
      </c>
      <c r="F2263" s="132">
        <v>24</v>
      </c>
      <c r="G2263" s="158">
        <v>0.56999999999999995</v>
      </c>
      <c r="H2263" s="158">
        <v>0.66</v>
      </c>
      <c r="I2263" s="185">
        <v>56</v>
      </c>
      <c r="J2263" s="185">
        <v>29</v>
      </c>
      <c r="K2263" s="196">
        <f>IF(OR(ISBLANK(I2263),ISBLANK(J2263)),"",(J2263/I2263))</f>
        <v>0.5178571428571429</v>
      </c>
      <c r="L2263" s="209" t="str">
        <f>IF(K2263="","",IF(K2263&gt;=H2263,"Yes","No"))</f>
        <v>No</v>
      </c>
      <c r="M2263" s="221" t="str">
        <f>IF(OR(ISBLANK(I2263),ISBLANK(J2263)),"",IF(L2263="No", "TJ status removed",IF(K2263&gt;0.34, K2263 *1.15, K2263+0.05)))</f>
        <v>TJ status removed</v>
      </c>
      <c r="N2263" s="230">
        <v>4.74</v>
      </c>
      <c r="O2263" s="230">
        <v>502.85</v>
      </c>
      <c r="P2263" s="230">
        <v>9.14</v>
      </c>
      <c r="Q2263" s="230">
        <v>2171.41</v>
      </c>
    </row>
    <row r="2264" spans="2:18" ht="15" customHeight="1">
      <c r="B2264" s="82" t="s">
        <v>1197</v>
      </c>
      <c r="C2264" s="86" t="s">
        <v>4592</v>
      </c>
      <c r="D2264" s="86" t="s">
        <v>4593</v>
      </c>
      <c r="E2264" s="82">
        <v>37</v>
      </c>
      <c r="F2264" s="82">
        <v>7</v>
      </c>
      <c r="G2264" s="151">
        <v>0.19</v>
      </c>
      <c r="H2264" s="151">
        <v>0.24</v>
      </c>
      <c r="I2264" s="185">
        <v>48</v>
      </c>
      <c r="J2264" s="185">
        <v>5</v>
      </c>
      <c r="K2264" s="196">
        <f>IF(OR(ISBLANK(I2264),ISBLANK(J2264)),"",(J2264/I2264))</f>
        <v>0.10416666666666667</v>
      </c>
      <c r="L2264" s="209" t="str">
        <f>IF(K2264="","",IF(K2264&gt;=H2264,"Yes","No"))</f>
        <v>No</v>
      </c>
      <c r="M2264" s="221" t="str">
        <f>IF(OR(ISBLANK(I2264),ISBLANK(J2264)),"",IF(L2264="No", "TJ status removed",IF(K2264&gt;0.34, K2264 *1.15, K2264+0.05)))</f>
        <v>TJ status removed</v>
      </c>
      <c r="N2264" s="230">
        <v>5.44</v>
      </c>
      <c r="O2264" s="230">
        <v>155.77000000000001</v>
      </c>
      <c r="P2264" s="230">
        <v>11.8</v>
      </c>
      <c r="Q2264" s="230">
        <v>1582.4</v>
      </c>
    </row>
    <row r="2265" spans="2:18" ht="15" customHeight="1">
      <c r="B2265" s="82" t="s">
        <v>1197</v>
      </c>
      <c r="C2265" s="86" t="s">
        <v>4594</v>
      </c>
      <c r="D2265" s="86" t="s">
        <v>4595</v>
      </c>
      <c r="E2265" s="82">
        <v>33</v>
      </c>
      <c r="F2265" s="82">
        <v>0</v>
      </c>
      <c r="G2265" s="151">
        <v>0</v>
      </c>
      <c r="H2265" s="151">
        <v>0.12</v>
      </c>
      <c r="I2265" s="185">
        <v>37</v>
      </c>
      <c r="J2265" s="185">
        <v>1</v>
      </c>
      <c r="K2265" s="196">
        <f>IF(OR(ISBLANK(I2265),ISBLANK(J2265)),"",(J2265/I2265))</f>
        <v>2.7027027027027029E-2</v>
      </c>
      <c r="L2265" s="209" t="str">
        <f>IF(K2265="","",IF(K2265&gt;=H2265,"Yes","No"))</f>
        <v>No</v>
      </c>
      <c r="M2265" s="221" t="str">
        <f>IF(OR(ISBLANK(I2265),ISBLANK(J2265)),"",IF(L2265="No", "TJ status removed",IF(K2265&gt;0.34, K2265 *1.15, K2265+0.05)))</f>
        <v>TJ status removed</v>
      </c>
      <c r="N2265" s="230">
        <v>7.53</v>
      </c>
      <c r="O2265" s="230">
        <v>132.5</v>
      </c>
      <c r="P2265" s="230">
        <v>0</v>
      </c>
      <c r="Q2265" s="230">
        <v>14122</v>
      </c>
    </row>
    <row r="2266" spans="2:18" ht="15" customHeight="1">
      <c r="B2266" s="82" t="s">
        <v>1197</v>
      </c>
      <c r="C2266" s="86" t="s">
        <v>4596</v>
      </c>
      <c r="D2266" s="86" t="s">
        <v>4597</v>
      </c>
      <c r="E2266" s="82">
        <v>300</v>
      </c>
      <c r="F2266" s="82">
        <v>3</v>
      </c>
      <c r="G2266" s="151">
        <v>0.01</v>
      </c>
      <c r="H2266" s="151">
        <v>0.1</v>
      </c>
      <c r="I2266" s="185">
        <v>344</v>
      </c>
      <c r="J2266" s="185">
        <v>5</v>
      </c>
      <c r="K2266" s="196">
        <f>IF(OR(ISBLANK(I2266),ISBLANK(J2266)),"",(J2266/I2266))</f>
        <v>1.4534883720930232E-2</v>
      </c>
      <c r="L2266" s="209" t="str">
        <f>IF(K2266="","",IF(K2266&gt;=H2266,"Yes","No"))</f>
        <v>No</v>
      </c>
      <c r="M2266" s="221" t="str">
        <f>IF(OR(ISBLANK(I2266),ISBLANK(J2266)),"",IF(L2266="No", "TJ status removed",IF(K2266&gt;0.34, K2266 *1.15, K2266+0.05)))</f>
        <v>TJ status removed</v>
      </c>
      <c r="N2266" s="230">
        <v>9.8699999999999992</v>
      </c>
      <c r="O2266" s="230">
        <v>185.76</v>
      </c>
      <c r="P2266" s="230">
        <v>12.8</v>
      </c>
      <c r="Q2266" s="230">
        <v>836.6</v>
      </c>
    </row>
    <row r="2267" spans="2:18" ht="15" customHeight="1">
      <c r="B2267" s="82" t="s">
        <v>1197</v>
      </c>
      <c r="C2267" s="86" t="s">
        <v>4598</v>
      </c>
      <c r="D2267" s="86" t="s">
        <v>4599</v>
      </c>
      <c r="E2267" s="82">
        <v>92</v>
      </c>
      <c r="F2267" s="82">
        <v>3</v>
      </c>
      <c r="G2267" s="151">
        <v>0.03</v>
      </c>
      <c r="H2267" s="151">
        <v>0.11</v>
      </c>
      <c r="I2267" s="185">
        <v>50</v>
      </c>
      <c r="J2267" s="185">
        <v>1</v>
      </c>
      <c r="K2267" s="196">
        <f>IF(OR(ISBLANK(I2267),ISBLANK(J2267)),"",(J2267/I2267))</f>
        <v>0.02</v>
      </c>
      <c r="L2267" s="209" t="str">
        <f>IF(K2267="","",IF(K2267&gt;=H2267,"Yes","No"))</f>
        <v>No</v>
      </c>
      <c r="M2267" s="221" t="str">
        <f>IF(OR(ISBLANK(I2267),ISBLANK(J2267)),"",IF(L2267="No", "TJ status removed",IF(K2267&gt;0.34, K2267 *1.15, K2267+0.05)))</f>
        <v>TJ status removed</v>
      </c>
      <c r="N2267" s="230">
        <v>8.73</v>
      </c>
      <c r="O2267" s="230">
        <v>125.53</v>
      </c>
      <c r="P2267" s="230">
        <v>0</v>
      </c>
      <c r="Q2267" s="230">
        <v>833</v>
      </c>
    </row>
    <row r="2268" spans="2:18" ht="15" customHeight="1">
      <c r="B2268" s="82" t="s">
        <v>1197</v>
      </c>
      <c r="C2268" s="86" t="s">
        <v>4600</v>
      </c>
      <c r="D2268" s="86" t="s">
        <v>4601</v>
      </c>
      <c r="E2268" s="82">
        <v>41</v>
      </c>
      <c r="F2268" s="82">
        <v>20</v>
      </c>
      <c r="G2268" s="151">
        <v>0.49</v>
      </c>
      <c r="H2268" s="151">
        <v>0.56000000000000005</v>
      </c>
      <c r="I2268" s="185">
        <v>106</v>
      </c>
      <c r="J2268" s="185">
        <v>33</v>
      </c>
      <c r="K2268" s="196">
        <f>IF(OR(ISBLANK(I2268),ISBLANK(J2268)),"",(J2268/I2268))</f>
        <v>0.31132075471698112</v>
      </c>
      <c r="L2268" s="209" t="str">
        <f>IF(K2268="","",IF(K2268&gt;=H2268,"Yes","No"))</f>
        <v>No</v>
      </c>
      <c r="M2268" s="221" t="str">
        <f>IF(OR(ISBLANK(I2268),ISBLANK(J2268)),"",IF(L2268="No", "TJ status removed",IF(K2268&gt;0.34, K2268 *1.15, K2268+0.05)))</f>
        <v>TJ status removed</v>
      </c>
      <c r="N2268" s="230">
        <v>5.66</v>
      </c>
      <c r="O2268" s="230">
        <v>48.82</v>
      </c>
      <c r="P2268" s="230">
        <v>3.67</v>
      </c>
      <c r="Q2268" s="230">
        <v>440.97</v>
      </c>
    </row>
    <row r="2269" spans="2:18" ht="15" customHeight="1">
      <c r="B2269" s="82" t="s">
        <v>1197</v>
      </c>
      <c r="C2269" s="86" t="s">
        <v>4602</v>
      </c>
      <c r="D2269" s="86" t="s">
        <v>4603</v>
      </c>
      <c r="E2269" s="82">
        <v>46</v>
      </c>
      <c r="F2269" s="82">
        <v>16</v>
      </c>
      <c r="G2269" s="151">
        <v>0.35</v>
      </c>
      <c r="H2269" s="151">
        <v>0.4</v>
      </c>
      <c r="I2269" s="185">
        <v>29</v>
      </c>
      <c r="J2269" s="185">
        <v>10</v>
      </c>
      <c r="K2269" s="196">
        <f>IF(OR(ISBLANK(I2269),ISBLANK(J2269)),"",(J2269/I2269))</f>
        <v>0.34482758620689657</v>
      </c>
      <c r="L2269" s="209" t="str">
        <f>IF(K2269="","",IF(K2269&gt;=H2269,"Yes","No"))</f>
        <v>No</v>
      </c>
      <c r="M2269" s="221" t="str">
        <f>IF(OR(ISBLANK(I2269),ISBLANK(J2269)),"",IF(L2269="No", "TJ status removed",IF(K2269&gt;0.34, K2269 *1.15, K2269+0.05)))</f>
        <v>TJ status removed</v>
      </c>
      <c r="N2269" s="230">
        <v>21</v>
      </c>
      <c r="O2269" s="230">
        <v>466.74</v>
      </c>
      <c r="P2269" s="230">
        <v>4.3</v>
      </c>
      <c r="Q2269" s="230">
        <v>1673.7</v>
      </c>
    </row>
    <row r="2270" spans="2:18" ht="15" customHeight="1">
      <c r="B2270" s="82" t="s">
        <v>1197</v>
      </c>
      <c r="C2270" s="86" t="s">
        <v>4604</v>
      </c>
      <c r="D2270" s="86" t="s">
        <v>4605</v>
      </c>
      <c r="E2270" s="82">
        <v>44</v>
      </c>
      <c r="F2270" s="82">
        <v>0</v>
      </c>
      <c r="G2270" s="151">
        <v>0</v>
      </c>
      <c r="H2270" s="151">
        <v>0.13</v>
      </c>
      <c r="I2270" s="185">
        <v>33</v>
      </c>
      <c r="J2270" s="185">
        <v>0</v>
      </c>
      <c r="K2270" s="196">
        <f>IF(OR(ISBLANK(I2270),ISBLANK(J2270)),"",(J2270/I2270))</f>
        <v>0</v>
      </c>
      <c r="L2270" s="209" t="str">
        <f>IF(K2270="","",IF(K2270&gt;=H2270,"Yes","No"))</f>
        <v>No</v>
      </c>
      <c r="M2270" s="221" t="str">
        <f>IF(OR(ISBLANK(I2270),ISBLANK(J2270)),"",IF(L2270="No", "TJ status removed",IF(K2270&gt;0.34, K2270 *1.15, K2270+0.05)))</f>
        <v>TJ status removed</v>
      </c>
      <c r="N2270" s="230">
        <v>30</v>
      </c>
      <c r="O2270" s="230">
        <v>195.12</v>
      </c>
      <c r="P2270" s="230">
        <v>0</v>
      </c>
      <c r="Q2270" s="230">
        <v>0</v>
      </c>
    </row>
    <row r="2271" spans="2:18" ht="15" customHeight="1">
      <c r="B2271" s="82" t="s">
        <v>1197</v>
      </c>
      <c r="C2271" s="86" t="s">
        <v>4606</v>
      </c>
      <c r="D2271" s="86" t="s">
        <v>4607</v>
      </c>
      <c r="E2271" s="82">
        <v>64</v>
      </c>
      <c r="F2271" s="82">
        <v>23</v>
      </c>
      <c r="G2271" s="151">
        <v>0.36</v>
      </c>
      <c r="H2271" s="151">
        <v>0.41</v>
      </c>
      <c r="I2271" s="185">
        <v>88</v>
      </c>
      <c r="J2271" s="185">
        <v>22</v>
      </c>
      <c r="K2271" s="196">
        <f>IF(OR(ISBLANK(I2271),ISBLANK(J2271)),"",(J2271/I2271))</f>
        <v>0.25</v>
      </c>
      <c r="L2271" s="209" t="str">
        <f>IF(K2271="","",IF(K2271&gt;=H2271,"Yes","No"))</f>
        <v>No</v>
      </c>
      <c r="M2271" s="221" t="str">
        <f>IF(OR(ISBLANK(I2271),ISBLANK(J2271)),"",IF(L2271="No", "TJ status removed",IF(K2271&gt;0.34, K2271 *1.15, K2271+0.05)))</f>
        <v>TJ status removed</v>
      </c>
      <c r="N2271" s="230">
        <v>34.24</v>
      </c>
      <c r="O2271" s="230">
        <v>365.74</v>
      </c>
      <c r="P2271" s="230">
        <v>22.45</v>
      </c>
      <c r="Q2271" s="230">
        <v>1519.32</v>
      </c>
    </row>
    <row r="2272" spans="2:18" ht="15" customHeight="1">
      <c r="B2272" s="82" t="s">
        <v>1197</v>
      </c>
      <c r="C2272" s="86" t="s">
        <v>4608</v>
      </c>
      <c r="D2272" s="86" t="s">
        <v>4609</v>
      </c>
      <c r="E2272" s="82">
        <v>189</v>
      </c>
      <c r="F2272" s="82">
        <v>54</v>
      </c>
      <c r="G2272" s="151">
        <v>0.28999999999999998</v>
      </c>
      <c r="H2272" s="151">
        <v>0.37</v>
      </c>
      <c r="I2272" s="185">
        <v>157</v>
      </c>
      <c r="J2272" s="185">
        <v>58</v>
      </c>
      <c r="K2272" s="196">
        <f>IF(OR(ISBLANK(I2272),ISBLANK(J2272)),"",(J2272/I2272))</f>
        <v>0.36942675159235666</v>
      </c>
      <c r="L2272" s="209" t="str">
        <f>IF(K2272="","",IF(K2272&gt;=H2272,"Yes","No"))</f>
        <v>No</v>
      </c>
      <c r="M2272" s="221" t="str">
        <f>IF(OR(ISBLANK(I2272),ISBLANK(J2272)),"",IF(L2272="No", "TJ status removed",IF(K2272&gt;0.34, K2272 *1.15, K2272+0.05)))</f>
        <v>TJ status removed</v>
      </c>
      <c r="N2272" s="230">
        <v>23.39</v>
      </c>
      <c r="O2272" s="230">
        <v>304.2</v>
      </c>
      <c r="P2272" s="230">
        <v>35.47</v>
      </c>
      <c r="Q2272" s="230">
        <v>1479.86</v>
      </c>
    </row>
    <row r="2273" spans="2:17" ht="15" customHeight="1">
      <c r="B2273" s="82" t="s">
        <v>1197</v>
      </c>
      <c r="C2273" s="86" t="s">
        <v>4610</v>
      </c>
      <c r="D2273" s="86" t="s">
        <v>4611</v>
      </c>
      <c r="E2273" s="82">
        <v>100</v>
      </c>
      <c r="F2273" s="82">
        <v>40</v>
      </c>
      <c r="G2273" s="151">
        <v>0.4</v>
      </c>
      <c r="H2273" s="151">
        <v>0.46</v>
      </c>
      <c r="I2273" s="185">
        <v>108</v>
      </c>
      <c r="J2273" s="185">
        <v>40</v>
      </c>
      <c r="K2273" s="196">
        <f>IF(OR(ISBLANK(I2273),ISBLANK(J2273)),"",(J2273/I2273))</f>
        <v>0.37037037037037035</v>
      </c>
      <c r="L2273" s="209" t="str">
        <f>IF(K2273="","",IF(K2273&gt;=H2273,"Yes","No"))</f>
        <v>No</v>
      </c>
      <c r="M2273" s="221" t="str">
        <f>IF(OR(ISBLANK(I2273),ISBLANK(J2273)),"",IF(L2273="No", "TJ status removed",IF(K2273&gt;0.34, K2273 *1.15, K2273+0.05)))</f>
        <v>TJ status removed</v>
      </c>
      <c r="N2273" s="230">
        <v>21.13</v>
      </c>
      <c r="O2273" s="230">
        <v>575.24</v>
      </c>
      <c r="P2273" s="230">
        <v>27.35</v>
      </c>
      <c r="Q2273" s="230">
        <v>1771.38</v>
      </c>
    </row>
    <row r="2274" spans="2:17" ht="15" customHeight="1">
      <c r="B2274" s="82" t="s">
        <v>1197</v>
      </c>
      <c r="C2274" s="86" t="s">
        <v>4612</v>
      </c>
      <c r="D2274" s="86" t="s">
        <v>4613</v>
      </c>
      <c r="E2274" s="82">
        <v>57</v>
      </c>
      <c r="F2274" s="82">
        <v>3</v>
      </c>
      <c r="G2274" s="151">
        <v>0.05</v>
      </c>
      <c r="H2274" s="151">
        <v>0.13</v>
      </c>
      <c r="I2274" s="185">
        <v>48</v>
      </c>
      <c r="J2274" s="185">
        <v>8</v>
      </c>
      <c r="K2274" s="196">
        <f>IF(OR(ISBLANK(I2274),ISBLANK(J2274)),"",(J2274/I2274))</f>
        <v>0.16666666666666666</v>
      </c>
      <c r="L2274" s="209" t="str">
        <f>IF(K2274="","",IF(K2274&gt;=H2274,"Yes","No"))</f>
        <v>Yes</v>
      </c>
      <c r="M2274" s="221">
        <f>IF(OR(ISBLANK(I2274),ISBLANK(J2274)),"",IF(L2274="No", "TJ status removed",IF(K2274&gt;0.34, K2274 *1.15, K2274+0.05)))</f>
        <v>0.21666666666666667</v>
      </c>
      <c r="N2274" s="230">
        <v>25.3</v>
      </c>
      <c r="O2274" s="230">
        <v>120</v>
      </c>
      <c r="P2274" s="230">
        <v>57</v>
      </c>
      <c r="Q2274" s="230">
        <v>1178.3800000000001</v>
      </c>
    </row>
    <row r="2275" spans="2:17" ht="15" customHeight="1">
      <c r="B2275" s="82" t="s">
        <v>1197</v>
      </c>
      <c r="C2275" s="86" t="s">
        <v>4614</v>
      </c>
      <c r="D2275" s="86" t="s">
        <v>4615</v>
      </c>
      <c r="E2275" s="82">
        <v>46</v>
      </c>
      <c r="F2275" s="82">
        <v>4</v>
      </c>
      <c r="G2275" s="151">
        <v>0.09</v>
      </c>
      <c r="H2275" s="151">
        <v>0.19</v>
      </c>
      <c r="I2275" s="185">
        <v>41</v>
      </c>
      <c r="J2275" s="185">
        <v>11</v>
      </c>
      <c r="K2275" s="196">
        <f>IF(OR(ISBLANK(I2275),ISBLANK(J2275)),"",(J2275/I2275))</f>
        <v>0.26829268292682928</v>
      </c>
      <c r="L2275" s="209" t="str">
        <f>IF(K2275="","",IF(K2275&gt;=H2275,"Yes","No"))</f>
        <v>Yes</v>
      </c>
      <c r="M2275" s="221">
        <f>IF(OR(ISBLANK(I2275),ISBLANK(J2275)),"",IF(L2275="No", "TJ status removed",IF(K2275&gt;0.34, K2275 *1.15, K2275+0.05)))</f>
        <v>0.31829268292682927</v>
      </c>
      <c r="N2275" s="230">
        <v>18.100000000000001</v>
      </c>
      <c r="O2275" s="230">
        <v>305.47000000000003</v>
      </c>
      <c r="P2275" s="230">
        <v>12.91</v>
      </c>
      <c r="Q2275" s="230">
        <v>1240.9100000000001</v>
      </c>
    </row>
    <row r="2276" spans="2:17" ht="15" customHeight="1">
      <c r="B2276" s="82" t="s">
        <v>1197</v>
      </c>
      <c r="C2276" s="86" t="s">
        <v>4616</v>
      </c>
      <c r="D2276" s="86" t="s">
        <v>4617</v>
      </c>
      <c r="E2276" s="82">
        <v>157</v>
      </c>
      <c r="F2276" s="82">
        <v>27</v>
      </c>
      <c r="G2276" s="151">
        <v>0.17</v>
      </c>
      <c r="H2276" s="151">
        <v>0.28000000000000003</v>
      </c>
      <c r="I2276" s="185">
        <v>110</v>
      </c>
      <c r="J2276" s="185">
        <v>18</v>
      </c>
      <c r="K2276" s="196">
        <f>IF(OR(ISBLANK(I2276),ISBLANK(J2276)),"",(J2276/I2276))</f>
        <v>0.16363636363636364</v>
      </c>
      <c r="L2276" s="209" t="str">
        <f>IF(K2276="","",IF(K2276&gt;=H2276,"Yes","No"))</f>
        <v>No</v>
      </c>
      <c r="M2276" s="221" t="str">
        <f>IF(OR(ISBLANK(I2276),ISBLANK(J2276)),"",IF(L2276="No", "TJ status removed",IF(K2276&gt;0.34, K2276 *1.15, K2276+0.05)))</f>
        <v>TJ status removed</v>
      </c>
      <c r="N2276" s="230">
        <v>16.489999999999998</v>
      </c>
      <c r="O2276" s="230">
        <v>266.52999999999997</v>
      </c>
      <c r="P2276" s="230">
        <v>22.94</v>
      </c>
      <c r="Q2276" s="230">
        <v>1221</v>
      </c>
    </row>
    <row r="2277" spans="2:17" ht="15" customHeight="1">
      <c r="B2277" s="82" t="s">
        <v>1197</v>
      </c>
      <c r="C2277" s="86" t="s">
        <v>4618</v>
      </c>
      <c r="D2277" s="86" t="s">
        <v>4619</v>
      </c>
      <c r="E2277" s="82">
        <v>31</v>
      </c>
      <c r="F2277" s="82">
        <v>16</v>
      </c>
      <c r="G2277" s="151">
        <v>0.52</v>
      </c>
      <c r="H2277" s="151">
        <v>0.63</v>
      </c>
      <c r="I2277" s="185">
        <v>29</v>
      </c>
      <c r="J2277" s="185">
        <v>10</v>
      </c>
      <c r="K2277" s="196">
        <f>IF(OR(ISBLANK(I2277),ISBLANK(J2277)),"",(J2277/I2277))</f>
        <v>0.34482758620689657</v>
      </c>
      <c r="L2277" s="209" t="str">
        <f>IF(K2277="","",IF(K2277&gt;=H2277,"Yes","No"))</f>
        <v>No</v>
      </c>
      <c r="M2277" s="221" t="str">
        <f>IF(OR(ISBLANK(I2277),ISBLANK(J2277)),"",IF(L2277="No", "TJ status removed",IF(K2277&gt;0.34, K2277 *1.15, K2277+0.05)))</f>
        <v>TJ status removed</v>
      </c>
      <c r="N2277" s="230">
        <v>11.16</v>
      </c>
      <c r="O2277" s="230">
        <v>655.95</v>
      </c>
      <c r="P2277" s="230">
        <v>3.4</v>
      </c>
      <c r="Q2277" s="230">
        <v>1840.5</v>
      </c>
    </row>
    <row r="2278" spans="2:17" ht="15" customHeight="1">
      <c r="B2278" s="82" t="s">
        <v>1197</v>
      </c>
      <c r="C2278" s="86" t="s">
        <v>4620</v>
      </c>
      <c r="D2278" s="86" t="s">
        <v>4621</v>
      </c>
      <c r="E2278" s="82">
        <v>56</v>
      </c>
      <c r="F2278" s="82">
        <v>6</v>
      </c>
      <c r="G2278" s="151">
        <v>0.11</v>
      </c>
      <c r="H2278" s="151">
        <v>0.16</v>
      </c>
      <c r="I2278" s="185">
        <v>125</v>
      </c>
      <c r="J2278" s="185">
        <v>8</v>
      </c>
      <c r="K2278" s="196">
        <f>IF(OR(ISBLANK(I2278),ISBLANK(J2278)),"",(J2278/I2278))</f>
        <v>6.4000000000000001E-2</v>
      </c>
      <c r="L2278" s="209" t="str">
        <f>IF(K2278="","",IF(K2278&gt;=H2278,"Yes","No"))</f>
        <v>No</v>
      </c>
      <c r="M2278" s="221" t="str">
        <f>IF(OR(ISBLANK(I2278),ISBLANK(J2278)),"",IF(L2278="No", "TJ status removed",IF(K2278&gt;0.34, K2278 *1.15, K2278+0.05)))</f>
        <v>TJ status removed</v>
      </c>
      <c r="N2278" s="230">
        <v>0</v>
      </c>
      <c r="O2278" s="230">
        <v>719.28</v>
      </c>
      <c r="P2278" s="230">
        <v>0</v>
      </c>
      <c r="Q2278" s="230">
        <v>2509.38</v>
      </c>
    </row>
    <row r="2279" spans="2:17" ht="15" customHeight="1">
      <c r="B2279" s="82" t="s">
        <v>1197</v>
      </c>
      <c r="C2279" s="86" t="s">
        <v>4622</v>
      </c>
      <c r="D2279" s="86" t="s">
        <v>4623</v>
      </c>
      <c r="E2279" s="82">
        <v>155</v>
      </c>
      <c r="F2279" s="82">
        <v>46</v>
      </c>
      <c r="G2279" s="151">
        <v>0.3</v>
      </c>
      <c r="H2279" s="151">
        <v>0.36</v>
      </c>
      <c r="I2279" s="185">
        <v>133</v>
      </c>
      <c r="J2279" s="185">
        <v>48</v>
      </c>
      <c r="K2279" s="196">
        <f>IF(OR(ISBLANK(I2279),ISBLANK(J2279)),"",(J2279/I2279))</f>
        <v>0.36090225563909772</v>
      </c>
      <c r="L2279" s="209" t="str">
        <f>IF(K2279="","",IF(K2279&gt;=H2279,"Yes","No"))</f>
        <v>Yes</v>
      </c>
      <c r="M2279" s="221">
        <f>IF(OR(ISBLANK(I2279),ISBLANK(J2279)),"",IF(L2279="No", "TJ status removed",IF(K2279&gt;0.34, K2279 *1.15, K2279+0.05)))</f>
        <v>0.41503759398496237</v>
      </c>
      <c r="N2279" s="230">
        <v>32.01</v>
      </c>
      <c r="O2279" s="230">
        <v>323.02</v>
      </c>
      <c r="P2279" s="230">
        <v>32.25</v>
      </c>
      <c r="Q2279" s="230">
        <v>1323.25</v>
      </c>
    </row>
    <row r="2280" spans="2:17" ht="15" customHeight="1">
      <c r="B2280" s="82" t="s">
        <v>1197</v>
      </c>
      <c r="C2280" s="86" t="s">
        <v>4624</v>
      </c>
      <c r="D2280" s="86" t="s">
        <v>4625</v>
      </c>
      <c r="E2280" s="82">
        <v>473</v>
      </c>
      <c r="F2280" s="82">
        <v>20</v>
      </c>
      <c r="G2280" s="151">
        <v>0.04</v>
      </c>
      <c r="H2280" s="151">
        <v>0.13</v>
      </c>
      <c r="I2280" s="185">
        <v>361</v>
      </c>
      <c r="J2280" s="185">
        <v>32</v>
      </c>
      <c r="K2280" s="196">
        <f>IF(OR(ISBLANK(I2280),ISBLANK(J2280)),"",(J2280/I2280))</f>
        <v>8.8642659279778394E-2</v>
      </c>
      <c r="L2280" s="209" t="str">
        <f>IF(K2280="","",IF(K2280&gt;=H2280,"Yes","No"))</f>
        <v>No</v>
      </c>
      <c r="M2280" s="221" t="str">
        <f>IF(OR(ISBLANK(I2280),ISBLANK(J2280)),"",IF(L2280="No", "TJ status removed",IF(K2280&gt;0.34, K2280 *1.15, K2280+0.05)))</f>
        <v>TJ status removed</v>
      </c>
      <c r="N2280" s="230">
        <v>11.78</v>
      </c>
      <c r="O2280" s="230">
        <v>246.81</v>
      </c>
      <c r="P2280" s="230">
        <v>8.75</v>
      </c>
      <c r="Q2280" s="230">
        <v>1099.1300000000001</v>
      </c>
    </row>
    <row r="2281" spans="2:17" ht="15" customHeight="1">
      <c r="B2281" s="82" t="s">
        <v>1197</v>
      </c>
      <c r="C2281" s="86" t="s">
        <v>4626</v>
      </c>
      <c r="D2281" s="86" t="s">
        <v>4627</v>
      </c>
      <c r="E2281" s="82">
        <v>68</v>
      </c>
      <c r="F2281" s="82">
        <v>0</v>
      </c>
      <c r="G2281" s="151">
        <v>0</v>
      </c>
      <c r="H2281" s="151">
        <v>0.15</v>
      </c>
      <c r="I2281" s="185">
        <v>66</v>
      </c>
      <c r="J2281" s="185">
        <v>1</v>
      </c>
      <c r="K2281" s="196">
        <f>IF(OR(ISBLANK(I2281),ISBLANK(J2281)),"",(J2281/I2281))</f>
        <v>1.5151515151515152E-2</v>
      </c>
      <c r="L2281" s="209" t="str">
        <f>IF(K2281="","",IF(K2281&gt;=H2281,"Yes","No"))</f>
        <v>No</v>
      </c>
      <c r="M2281" s="221" t="str">
        <f>IF(OR(ISBLANK(I2281),ISBLANK(J2281)),"",IF(L2281="No", "TJ status removed",IF(K2281&gt;0.34, K2281 *1.15, K2281+0.05)))</f>
        <v>TJ status removed</v>
      </c>
      <c r="N2281" s="230">
        <v>5.82</v>
      </c>
      <c r="O2281" s="230">
        <v>115.48</v>
      </c>
      <c r="P2281" s="230">
        <v>0</v>
      </c>
      <c r="Q2281" s="230">
        <v>1038</v>
      </c>
    </row>
    <row r="2282" spans="2:17" ht="15" customHeight="1">
      <c r="B2282" s="82" t="s">
        <v>1197</v>
      </c>
      <c r="C2282" s="86" t="s">
        <v>4628</v>
      </c>
      <c r="D2282" s="86" t="s">
        <v>4629</v>
      </c>
      <c r="E2282" s="82">
        <v>28</v>
      </c>
      <c r="F2282" s="82">
        <v>5</v>
      </c>
      <c r="G2282" s="151">
        <v>0.18</v>
      </c>
      <c r="H2282" s="151">
        <v>0.23</v>
      </c>
      <c r="I2282" s="185">
        <v>19</v>
      </c>
      <c r="J2282" s="185">
        <v>3</v>
      </c>
      <c r="K2282" s="196">
        <f>IF(OR(ISBLANK(I2282),ISBLANK(J2282)),"",(J2282/I2282))</f>
        <v>0.15789473684210525</v>
      </c>
      <c r="L2282" s="209" t="str">
        <f>IF(K2282="","",IF(K2282&gt;=H2282,"Yes","No"))</f>
        <v>No</v>
      </c>
      <c r="M2282" s="221" t="str">
        <f>IF(OR(ISBLANK(I2282),ISBLANK(J2282)),"",IF(L2282="No", "TJ status removed",IF(K2282&gt;0.34, K2282 *1.15, K2282+0.05)))</f>
        <v>TJ status removed</v>
      </c>
      <c r="N2282" s="230">
        <v>7.94</v>
      </c>
      <c r="O2282" s="230">
        <v>211.5</v>
      </c>
      <c r="P2282" s="230">
        <v>28</v>
      </c>
      <c r="Q2282" s="230">
        <v>1296.33</v>
      </c>
    </row>
    <row r="2283" spans="2:17" ht="15" customHeight="1">
      <c r="B2283" s="82" t="s">
        <v>1197</v>
      </c>
      <c r="C2283" s="86" t="s">
        <v>4630</v>
      </c>
      <c r="D2283" s="86" t="s">
        <v>4631</v>
      </c>
      <c r="E2283" s="82">
        <v>48</v>
      </c>
      <c r="F2283" s="82">
        <v>2</v>
      </c>
      <c r="G2283" s="151">
        <v>0.04</v>
      </c>
      <c r="H2283" s="151">
        <v>0.14000000000000001</v>
      </c>
      <c r="I2283" s="185">
        <v>46</v>
      </c>
      <c r="J2283" s="185">
        <v>3</v>
      </c>
      <c r="K2283" s="196">
        <f>IF(OR(ISBLANK(I2283),ISBLANK(J2283)),"",(J2283/I2283))</f>
        <v>6.5217391304347824E-2</v>
      </c>
      <c r="L2283" s="209" t="str">
        <f>IF(K2283="","",IF(K2283&gt;=H2283,"Yes","No"))</f>
        <v>No</v>
      </c>
      <c r="M2283" s="221" t="str">
        <f>IF(OR(ISBLANK(I2283),ISBLANK(J2283)),"",IF(L2283="No", "TJ status removed",IF(K2283&gt;0.34, K2283 *1.15, K2283+0.05)))</f>
        <v>TJ status removed</v>
      </c>
      <c r="N2283" s="230">
        <v>12.33</v>
      </c>
      <c r="O2283" s="230">
        <v>201.42</v>
      </c>
      <c r="P2283" s="230">
        <v>12</v>
      </c>
      <c r="Q2283" s="230">
        <v>1046.33</v>
      </c>
    </row>
    <row r="2284" spans="2:17" ht="15" customHeight="1">
      <c r="B2284" s="82" t="s">
        <v>1197</v>
      </c>
      <c r="C2284" s="86" t="s">
        <v>4632</v>
      </c>
      <c r="D2284" s="86" t="s">
        <v>4633</v>
      </c>
      <c r="E2284" s="82">
        <v>56</v>
      </c>
      <c r="F2284" s="82">
        <v>15</v>
      </c>
      <c r="G2284" s="151">
        <v>0.27</v>
      </c>
      <c r="H2284" s="151">
        <v>0.32</v>
      </c>
      <c r="I2284" s="185">
        <v>82</v>
      </c>
      <c r="J2284" s="185">
        <v>26</v>
      </c>
      <c r="K2284" s="196">
        <f>IF(OR(ISBLANK(I2284),ISBLANK(J2284)),"",(J2284/I2284))</f>
        <v>0.31707317073170732</v>
      </c>
      <c r="L2284" s="209" t="str">
        <f>IF(K2284="","",IF(K2284&gt;=H2284,"Yes","No"))</f>
        <v>No</v>
      </c>
      <c r="M2284" s="221" t="str">
        <f>IF(OR(ISBLANK(I2284),ISBLANK(J2284)),"",IF(L2284="No", "TJ status removed",IF(K2284&gt;0.34, K2284 *1.15, K2284+0.05)))</f>
        <v>TJ status removed</v>
      </c>
      <c r="N2284" s="230">
        <v>9.0500000000000007</v>
      </c>
      <c r="O2284" s="230">
        <v>724.71</v>
      </c>
      <c r="P2284" s="230">
        <v>1.62</v>
      </c>
      <c r="Q2284" s="230">
        <v>1220.04</v>
      </c>
    </row>
    <row r="2285" spans="2:17" ht="15" customHeight="1">
      <c r="B2285" s="82" t="s">
        <v>1197</v>
      </c>
      <c r="C2285" s="86" t="s">
        <v>4634</v>
      </c>
      <c r="D2285" s="86" t="s">
        <v>4635</v>
      </c>
      <c r="E2285" s="82">
        <v>190</v>
      </c>
      <c r="F2285" s="82">
        <v>47</v>
      </c>
      <c r="G2285" s="151">
        <v>0.25</v>
      </c>
      <c r="H2285" s="151">
        <v>0.3</v>
      </c>
      <c r="I2285" s="185">
        <v>166</v>
      </c>
      <c r="J2285" s="185">
        <v>59</v>
      </c>
      <c r="K2285" s="196">
        <f>IF(OR(ISBLANK(I2285),ISBLANK(J2285)),"",(J2285/I2285))</f>
        <v>0.35542168674698793</v>
      </c>
      <c r="L2285" s="209" t="str">
        <f>IF(K2285="","",IF(K2285&gt;=H2285,"Yes","No"))</f>
        <v>Yes</v>
      </c>
      <c r="M2285" s="221">
        <f>IF(OR(ISBLANK(I2285),ISBLANK(J2285)),"",IF(L2285="No", "TJ status removed",IF(K2285&gt;0.34, K2285 *1.15, K2285+0.05)))</f>
        <v>0.40873493975903608</v>
      </c>
      <c r="N2285" s="230">
        <v>10.78</v>
      </c>
      <c r="O2285" s="230">
        <v>309.87</v>
      </c>
      <c r="P2285" s="230">
        <v>9.49</v>
      </c>
      <c r="Q2285" s="230">
        <v>1158.92</v>
      </c>
    </row>
    <row r="2286" spans="2:17" ht="15" customHeight="1">
      <c r="B2286" s="82" t="s">
        <v>1197</v>
      </c>
      <c r="C2286" s="86" t="s">
        <v>4636</v>
      </c>
      <c r="D2286" s="86" t="s">
        <v>4637</v>
      </c>
      <c r="E2286" s="82">
        <v>25</v>
      </c>
      <c r="F2286" s="82">
        <v>3</v>
      </c>
      <c r="G2286" s="151">
        <v>0.12</v>
      </c>
      <c r="H2286" s="151">
        <v>0.2</v>
      </c>
      <c r="I2286" s="185">
        <v>28</v>
      </c>
      <c r="J2286" s="185">
        <v>4</v>
      </c>
      <c r="K2286" s="196">
        <f>IF(OR(ISBLANK(I2286),ISBLANK(J2286)),"",(J2286/I2286))</f>
        <v>0.14285714285714285</v>
      </c>
      <c r="L2286" s="209" t="str">
        <f>IF(K2286="","",IF(K2286&gt;=H2286,"Yes","No"))</f>
        <v>No</v>
      </c>
      <c r="M2286" s="221" t="str">
        <f>IF(OR(ISBLANK(I2286),ISBLANK(J2286)),"",IF(L2286="No", "TJ status removed",IF(K2286&gt;0.34, K2286 *1.15, K2286+0.05)))</f>
        <v>TJ status removed</v>
      </c>
      <c r="N2286" s="230">
        <v>10.08</v>
      </c>
      <c r="O2286" s="230">
        <v>403.46</v>
      </c>
      <c r="P2286" s="230">
        <v>6</v>
      </c>
      <c r="Q2286" s="230">
        <v>1299.5</v>
      </c>
    </row>
    <row r="2287" spans="2:17" ht="15" customHeight="1">
      <c r="B2287" s="82" t="s">
        <v>1197</v>
      </c>
      <c r="C2287" s="86" t="s">
        <v>4638</v>
      </c>
      <c r="D2287" s="86" t="s">
        <v>4639</v>
      </c>
      <c r="E2287" s="82">
        <v>106</v>
      </c>
      <c r="F2287" s="82">
        <v>22</v>
      </c>
      <c r="G2287" s="151">
        <v>0.21</v>
      </c>
      <c r="H2287" s="151">
        <v>0.32</v>
      </c>
      <c r="I2287" s="185">
        <v>121</v>
      </c>
      <c r="J2287" s="185">
        <v>32</v>
      </c>
      <c r="K2287" s="196">
        <f>IF(OR(ISBLANK(I2287),ISBLANK(J2287)),"",(J2287/I2287))</f>
        <v>0.26446280991735538</v>
      </c>
      <c r="L2287" s="209" t="str">
        <f>IF(K2287="","",IF(K2287&gt;=H2287,"Yes","No"))</f>
        <v>No</v>
      </c>
      <c r="M2287" s="221" t="str">
        <f>IF(OR(ISBLANK(I2287),ISBLANK(J2287)),"",IF(L2287="No", "TJ status removed",IF(K2287&gt;0.34, K2287 *1.15, K2287+0.05)))</f>
        <v>TJ status removed</v>
      </c>
      <c r="N2287" s="230">
        <v>30.76</v>
      </c>
      <c r="O2287" s="230">
        <v>459.63</v>
      </c>
      <c r="P2287" s="230">
        <v>27.19</v>
      </c>
      <c r="Q2287" s="230">
        <v>1550.66</v>
      </c>
    </row>
    <row r="2288" spans="2:17" ht="15" customHeight="1">
      <c r="B2288" s="82" t="s">
        <v>1197</v>
      </c>
      <c r="C2288" s="86" t="s">
        <v>4640</v>
      </c>
      <c r="D2288" s="86" t="s">
        <v>4641</v>
      </c>
      <c r="E2288" s="82">
        <v>39</v>
      </c>
      <c r="F2288" s="82">
        <v>8</v>
      </c>
      <c r="G2288" s="151">
        <v>0.21</v>
      </c>
      <c r="H2288" s="151">
        <v>0.26</v>
      </c>
      <c r="I2288" s="185">
        <v>25</v>
      </c>
      <c r="J2288" s="185">
        <v>9</v>
      </c>
      <c r="K2288" s="196">
        <f>IF(OR(ISBLANK(I2288),ISBLANK(J2288)),"",(J2288/I2288))</f>
        <v>0.36</v>
      </c>
      <c r="L2288" s="209" t="str">
        <f>IF(K2288="","",IF(K2288&gt;=H2288,"Yes","No"))</f>
        <v>Yes</v>
      </c>
      <c r="M2288" s="221">
        <f>IF(OR(ISBLANK(I2288),ISBLANK(J2288)),"",IF(L2288="No", "TJ status removed",IF(K2288&gt;0.34, K2288 *1.15, K2288+0.05)))</f>
        <v>0.41399999999999998</v>
      </c>
      <c r="N2288" s="230">
        <v>1.63</v>
      </c>
      <c r="O2288" s="230">
        <v>539.5</v>
      </c>
      <c r="P2288" s="230">
        <v>7.56</v>
      </c>
      <c r="Q2288" s="230">
        <v>1257.1099999999999</v>
      </c>
    </row>
    <row r="2289" spans="2:17" ht="15" customHeight="1">
      <c r="B2289" s="82" t="s">
        <v>1197</v>
      </c>
      <c r="C2289" s="86" t="s">
        <v>4642</v>
      </c>
      <c r="D2289" s="86" t="s">
        <v>4643</v>
      </c>
      <c r="E2289" s="82">
        <v>56</v>
      </c>
      <c r="F2289" s="82">
        <v>7</v>
      </c>
      <c r="G2289" s="151">
        <v>0.13</v>
      </c>
      <c r="H2289" s="151">
        <v>0.31</v>
      </c>
      <c r="I2289" s="185">
        <v>88</v>
      </c>
      <c r="J2289" s="185">
        <v>21</v>
      </c>
      <c r="K2289" s="196">
        <f>IF(OR(ISBLANK(I2289),ISBLANK(J2289)),"",(J2289/I2289))</f>
        <v>0.23863636363636365</v>
      </c>
      <c r="L2289" s="209" t="str">
        <f>IF(K2289="","",IF(K2289&gt;=H2289,"Yes","No"))</f>
        <v>No</v>
      </c>
      <c r="M2289" s="221" t="str">
        <f>IF(OR(ISBLANK(I2289),ISBLANK(J2289)),"",IF(L2289="No", "TJ status removed",IF(K2289&gt;0.34, K2289 *1.15, K2289+0.05)))</f>
        <v>TJ status removed</v>
      </c>
      <c r="N2289" s="230">
        <v>13.31</v>
      </c>
      <c r="O2289" s="230">
        <v>294.37</v>
      </c>
      <c r="P2289" s="230">
        <v>18.57</v>
      </c>
      <c r="Q2289" s="230">
        <v>1309.24</v>
      </c>
    </row>
    <row r="2290" spans="2:17" ht="15" customHeight="1">
      <c r="B2290" s="82" t="s">
        <v>1197</v>
      </c>
      <c r="C2290" s="86" t="s">
        <v>4644</v>
      </c>
      <c r="D2290" s="86" t="s">
        <v>4645</v>
      </c>
      <c r="E2290" s="82">
        <v>23</v>
      </c>
      <c r="F2290" s="82">
        <v>11</v>
      </c>
      <c r="G2290" s="151">
        <v>0.48</v>
      </c>
      <c r="H2290" s="151">
        <v>0.55000000000000004</v>
      </c>
      <c r="I2290" s="185">
        <v>38</v>
      </c>
      <c r="J2290" s="185">
        <v>18</v>
      </c>
      <c r="K2290" s="196">
        <f>IF(OR(ISBLANK(I2290),ISBLANK(J2290)),"",(J2290/I2290))</f>
        <v>0.47368421052631576</v>
      </c>
      <c r="L2290" s="209" t="str">
        <f>IF(K2290="","",IF(K2290&gt;=H2290,"Yes","No"))</f>
        <v>No</v>
      </c>
      <c r="M2290" s="221" t="str">
        <f>IF(OR(ISBLANK(I2290),ISBLANK(J2290)),"",IF(L2290="No", "TJ status removed",IF(K2290&gt;0.34, K2290 *1.15, K2290+0.05)))</f>
        <v>TJ status removed</v>
      </c>
      <c r="N2290" s="230">
        <v>20.6</v>
      </c>
      <c r="O2290" s="230">
        <v>590.29999999999995</v>
      </c>
      <c r="P2290" s="230">
        <v>35.17</v>
      </c>
      <c r="Q2290" s="230">
        <v>1549.5</v>
      </c>
    </row>
    <row r="2291" spans="2:17" ht="15" customHeight="1">
      <c r="B2291" s="82" t="s">
        <v>1197</v>
      </c>
      <c r="C2291" s="86" t="s">
        <v>4646</v>
      </c>
      <c r="D2291" s="86" t="s">
        <v>4647</v>
      </c>
      <c r="E2291" s="82">
        <v>43</v>
      </c>
      <c r="F2291" s="82">
        <v>20</v>
      </c>
      <c r="G2291" s="151">
        <v>0.47</v>
      </c>
      <c r="H2291" s="151">
        <v>0.54</v>
      </c>
      <c r="I2291" s="185">
        <v>31</v>
      </c>
      <c r="J2291" s="185">
        <v>11</v>
      </c>
      <c r="K2291" s="196">
        <f>IF(OR(ISBLANK(I2291),ISBLANK(J2291)),"",(J2291/I2291))</f>
        <v>0.35483870967741937</v>
      </c>
      <c r="L2291" s="209" t="str">
        <f>IF(K2291="","",IF(K2291&gt;=H2291,"Yes","No"))</f>
        <v>No</v>
      </c>
      <c r="M2291" s="221" t="str">
        <f>IF(OR(ISBLANK(I2291),ISBLANK(J2291)),"",IF(L2291="No", "TJ status removed",IF(K2291&gt;0.34, K2291 *1.15, K2291+0.05)))</f>
        <v>TJ status removed</v>
      </c>
      <c r="N2291" s="230">
        <v>15.35</v>
      </c>
      <c r="O2291" s="230">
        <v>284.85000000000002</v>
      </c>
      <c r="P2291" s="230">
        <v>17.36</v>
      </c>
      <c r="Q2291" s="230">
        <v>1506.36</v>
      </c>
    </row>
    <row r="2292" spans="2:17" ht="15" customHeight="1">
      <c r="B2292" s="82" t="s">
        <v>1197</v>
      </c>
      <c r="C2292" s="86" t="s">
        <v>4648</v>
      </c>
      <c r="D2292" s="86" t="s">
        <v>4649</v>
      </c>
      <c r="E2292" s="82">
        <v>145</v>
      </c>
      <c r="F2292" s="82">
        <v>0</v>
      </c>
      <c r="G2292" s="151">
        <v>0</v>
      </c>
      <c r="H2292" s="151">
        <v>0.11</v>
      </c>
      <c r="I2292" s="185">
        <v>193</v>
      </c>
      <c r="J2292" s="185">
        <v>3</v>
      </c>
      <c r="K2292" s="196">
        <f>IF(OR(ISBLANK(I2292),ISBLANK(J2292)),"",(J2292/I2292))</f>
        <v>1.5544041450777202E-2</v>
      </c>
      <c r="L2292" s="209" t="str">
        <f>IF(K2292="","",IF(K2292&gt;=H2292,"Yes","No"))</f>
        <v>No</v>
      </c>
      <c r="M2292" s="221" t="str">
        <f>IF(OR(ISBLANK(I2292),ISBLANK(J2292)),"",IF(L2292="No", "TJ status removed",IF(K2292&gt;0.34, K2292 *1.15, K2292+0.05)))</f>
        <v>TJ status removed</v>
      </c>
      <c r="N2292" s="230">
        <v>0</v>
      </c>
      <c r="O2292" s="230">
        <v>85</v>
      </c>
      <c r="P2292" s="230">
        <v>0</v>
      </c>
      <c r="Q2292" s="230">
        <v>1096</v>
      </c>
    </row>
    <row r="2293" spans="2:17" ht="15" customHeight="1" thickBot="1">
      <c r="B2293" s="82" t="s">
        <v>1197</v>
      </c>
      <c r="C2293" s="86" t="s">
        <v>4650</v>
      </c>
      <c r="D2293" s="86" t="s">
        <v>4651</v>
      </c>
      <c r="E2293" s="82">
        <v>62</v>
      </c>
      <c r="F2293" s="82">
        <v>9</v>
      </c>
      <c r="G2293" s="151">
        <v>0.15</v>
      </c>
      <c r="H2293" s="151">
        <v>0.41</v>
      </c>
      <c r="I2293" s="185">
        <v>146</v>
      </c>
      <c r="J2293" s="185">
        <v>38</v>
      </c>
      <c r="K2293" s="196">
        <f>IF(OR(ISBLANK(I2293),ISBLANK(J2293)),"",(J2293/I2293))</f>
        <v>0.26027397260273971</v>
      </c>
      <c r="L2293" s="209" t="str">
        <f>IF(K2293="","",IF(K2293&gt;=H2293,"Yes","No"))</f>
        <v>No</v>
      </c>
      <c r="M2293" s="221" t="str">
        <f>IF(OR(ISBLANK(I2293),ISBLANK(J2293)),"",IF(L2293="No", "TJ status removed",IF(K2293&gt;0.34, K2293 *1.15, K2293+0.05)))</f>
        <v>TJ status removed</v>
      </c>
      <c r="N2293" s="230">
        <v>14.95</v>
      </c>
      <c r="O2293" s="230">
        <v>315.52999999999997</v>
      </c>
      <c r="P2293" s="230">
        <v>10</v>
      </c>
      <c r="Q2293" s="230">
        <v>1167.18</v>
      </c>
    </row>
    <row r="2294" spans="2:17" ht="15" customHeight="1" thickBot="1">
      <c r="B2294" s="82" t="s">
        <v>1197</v>
      </c>
      <c r="C2294" s="86" t="s">
        <v>4652</v>
      </c>
      <c r="D2294" s="86" t="s">
        <v>4653</v>
      </c>
      <c r="E2294" s="131">
        <v>77</v>
      </c>
      <c r="F2294" s="131">
        <v>17</v>
      </c>
      <c r="G2294" s="153">
        <v>0.22</v>
      </c>
      <c r="H2294" s="153">
        <v>0.28999999999999998</v>
      </c>
      <c r="I2294" s="186">
        <v>53</v>
      </c>
      <c r="J2294" s="186">
        <v>23</v>
      </c>
      <c r="K2294" s="199">
        <f>IF(OR(ISBLANK(I2294),ISBLANK(J2294)),"",(J2294/I2294))</f>
        <v>0.43396226415094341</v>
      </c>
      <c r="L2294" s="211" t="str">
        <f>IF(K2294="","",IF(K2294&gt;=H2294,"Yes","No"))</f>
        <v>Yes</v>
      </c>
      <c r="M2294" s="222">
        <f>IF(OR(ISBLANK(I2294),ISBLANK(J2294)),"",IF(L2294="No", "TJ status removed",IF(K2294&gt;0.34, K2294 *1.15, K2294+0.05)))</f>
        <v>0.49905660377358491</v>
      </c>
      <c r="N2294" s="232">
        <v>7.1</v>
      </c>
      <c r="O2294" s="232">
        <v>84.97</v>
      </c>
      <c r="P2294" s="232">
        <v>2.04</v>
      </c>
      <c r="Q2294" s="232">
        <v>804.04</v>
      </c>
    </row>
    <row r="2295" spans="2:17" ht="15" customHeight="1" thickBot="1">
      <c r="B2295" s="82" t="s">
        <v>1197</v>
      </c>
      <c r="C2295" s="86" t="s">
        <v>4654</v>
      </c>
      <c r="D2295" s="112" t="s">
        <v>4655</v>
      </c>
      <c r="E2295" s="131">
        <v>144</v>
      </c>
      <c r="F2295" s="131">
        <v>49</v>
      </c>
      <c r="G2295" s="153">
        <v>0.34</v>
      </c>
      <c r="H2295" s="153">
        <v>0.47</v>
      </c>
      <c r="I2295" s="186">
        <v>128</v>
      </c>
      <c r="J2295" s="186">
        <v>47</v>
      </c>
      <c r="K2295" s="199">
        <f>IF(OR(ISBLANK(I2295),ISBLANK(J2295)),"",(J2295/I2295))</f>
        <v>0.3671875</v>
      </c>
      <c r="L2295" s="211" t="str">
        <f>IF(K2295="","",IF(K2295&gt;=H2295,"Yes","No"))</f>
        <v>No</v>
      </c>
      <c r="M2295" s="222" t="str">
        <f>IF(OR(ISBLANK(I2295),ISBLANK(J2295)),"",IF(L2295="No", "TJ status removed",IF(K2295&gt;0.34, K2295 *1.15, K2295+0.05)))</f>
        <v>TJ status removed</v>
      </c>
      <c r="N2295" s="232">
        <v>18.22</v>
      </c>
      <c r="O2295" s="230">
        <v>509.93</v>
      </c>
      <c r="P2295" s="232">
        <v>34.340000000000003</v>
      </c>
      <c r="Q2295" s="232">
        <v>1618.64</v>
      </c>
    </row>
    <row r="2296" spans="2:17" ht="15" customHeight="1" thickBot="1">
      <c r="B2296" s="82" t="s">
        <v>1197</v>
      </c>
      <c r="C2296" s="86" t="s">
        <v>4656</v>
      </c>
      <c r="D2296" s="112" t="s">
        <v>4657</v>
      </c>
      <c r="E2296" s="131">
        <v>77</v>
      </c>
      <c r="F2296" s="131">
        <v>6</v>
      </c>
      <c r="G2296" s="153">
        <v>0.08</v>
      </c>
      <c r="H2296" s="153">
        <v>0.13</v>
      </c>
      <c r="I2296" s="186"/>
      <c r="J2296" s="186"/>
      <c r="K2296" s="199" t="str">
        <f>IF(OR(ISBLANK(I2296),ISBLANK(J2296)),"",(J2296/I2296))</f>
        <v/>
      </c>
      <c r="L2296" s="211" t="str">
        <f>IF(K2296="","",IF(K2296&gt;=H2296,"Yes","No"))</f>
        <v/>
      </c>
      <c r="M2296" s="222" t="str">
        <f>IF(OR(ISBLANK(I2296),ISBLANK(J2296)),"",IF(L2296="No", "TJ status removed",IF(K2296&gt;0.34, K2296 *1.15, K2296+0.05)))</f>
        <v/>
      </c>
      <c r="N2296" s="232" t="s">
        <v>1497</v>
      </c>
      <c r="O2296" s="232" t="s">
        <v>1497</v>
      </c>
      <c r="P2296" s="232" t="s">
        <v>1497</v>
      </c>
      <c r="Q2296" s="232" t="s">
        <v>1497</v>
      </c>
    </row>
    <row r="2297" spans="2:17" ht="15" customHeight="1" thickBot="1">
      <c r="B2297" s="82" t="s">
        <v>1197</v>
      </c>
      <c r="C2297" s="86" t="s">
        <v>4658</v>
      </c>
      <c r="D2297" s="112" t="s">
        <v>4659</v>
      </c>
      <c r="E2297" s="131">
        <v>116</v>
      </c>
      <c r="F2297" s="131">
        <v>52</v>
      </c>
      <c r="G2297" s="153">
        <v>0.45</v>
      </c>
      <c r="H2297" s="153">
        <v>0.52</v>
      </c>
      <c r="I2297" s="186">
        <v>121</v>
      </c>
      <c r="J2297" s="186">
        <v>48</v>
      </c>
      <c r="K2297" s="199">
        <f>IF(OR(ISBLANK(I2297),ISBLANK(J2297)),"",(J2297/I2297))</f>
        <v>0.39669421487603307</v>
      </c>
      <c r="L2297" s="211" t="str">
        <f>IF(K2297="","",IF(K2297&gt;=H2297,"Yes","No"))</f>
        <v>No</v>
      </c>
      <c r="M2297" s="222" t="str">
        <f>IF(OR(ISBLANK(I2297),ISBLANK(J2297)),"",IF(L2297="No", "TJ status removed",IF(K2297&gt;0.34, K2297 *1.15, K2297+0.05)))</f>
        <v>TJ status removed</v>
      </c>
      <c r="N2297" s="232">
        <v>17.96</v>
      </c>
      <c r="O2297" s="232">
        <v>719.49</v>
      </c>
      <c r="P2297" s="232">
        <v>38.04</v>
      </c>
      <c r="Q2297" s="232">
        <v>1848.27</v>
      </c>
    </row>
    <row r="2298" spans="2:17" ht="15" customHeight="1" thickBot="1">
      <c r="B2298" s="82" t="s">
        <v>1197</v>
      </c>
      <c r="C2298" s="86" t="s">
        <v>4660</v>
      </c>
      <c r="D2298" s="112" t="s">
        <v>4661</v>
      </c>
      <c r="E2298" s="131">
        <v>30</v>
      </c>
      <c r="F2298" s="131">
        <v>5</v>
      </c>
      <c r="G2298" s="153">
        <v>0.17</v>
      </c>
      <c r="H2298" s="153">
        <v>0.22</v>
      </c>
      <c r="I2298" s="186">
        <v>45</v>
      </c>
      <c r="J2298" s="186">
        <v>5</v>
      </c>
      <c r="K2298" s="199">
        <f>IF(OR(ISBLANK(I2298),ISBLANK(J2298)),"",(J2298/I2298))</f>
        <v>0.1111111111111111</v>
      </c>
      <c r="L2298" s="211" t="str">
        <f>IF(K2298="","",IF(K2298&gt;=H2298,"Yes","No"))</f>
        <v>No</v>
      </c>
      <c r="M2298" s="222" t="str">
        <f>IF(OR(ISBLANK(I2298),ISBLANK(J2298)),"",IF(L2298="No", "TJ status removed",IF(K2298&gt;0.34, K2298 *1.15, K2298+0.05)))</f>
        <v>TJ status removed</v>
      </c>
      <c r="N2298" s="232">
        <v>11.92</v>
      </c>
      <c r="O2298" s="230">
        <v>506.23</v>
      </c>
      <c r="P2298" s="232">
        <v>18</v>
      </c>
      <c r="Q2298" s="232">
        <v>1326.8</v>
      </c>
    </row>
    <row r="2299" spans="2:17" ht="15" customHeight="1" thickBot="1">
      <c r="B2299" s="82" t="s">
        <v>1197</v>
      </c>
      <c r="C2299" s="86" t="s">
        <v>4662</v>
      </c>
      <c r="D2299" s="112" t="s">
        <v>4663</v>
      </c>
      <c r="E2299" s="131">
        <v>49</v>
      </c>
      <c r="F2299" s="131">
        <v>0</v>
      </c>
      <c r="G2299" s="153">
        <v>0</v>
      </c>
      <c r="H2299" s="153">
        <v>0.13</v>
      </c>
      <c r="I2299" s="186">
        <v>35</v>
      </c>
      <c r="J2299" s="186">
        <v>0</v>
      </c>
      <c r="K2299" s="199">
        <f>IF(OR(ISBLANK(I2299),ISBLANK(J2299)),"",(J2299/I2299))</f>
        <v>0</v>
      </c>
      <c r="L2299" s="211" t="str">
        <f>IF(K2299="","",IF(K2299&gt;=H2299,"Yes","No"))</f>
        <v>No</v>
      </c>
      <c r="M2299" s="222" t="str">
        <f>IF(OR(ISBLANK(I2299),ISBLANK(J2299)),"",IF(L2299="No", "TJ status removed",IF(K2299&gt;0.34, K2299 *1.15, K2299+0.05)))</f>
        <v>TJ status removed</v>
      </c>
      <c r="N2299" s="232">
        <v>0</v>
      </c>
      <c r="O2299" s="232">
        <v>508.94</v>
      </c>
      <c r="P2299" s="232">
        <v>0</v>
      </c>
      <c r="Q2299" s="232">
        <v>0</v>
      </c>
    </row>
    <row r="2300" spans="2:17" ht="15" customHeight="1" thickBot="1">
      <c r="B2300" s="82" t="s">
        <v>1197</v>
      </c>
      <c r="C2300" s="107" t="s">
        <v>4664</v>
      </c>
      <c r="D2300" s="113" t="s">
        <v>4665</v>
      </c>
      <c r="E2300" s="142">
        <v>21</v>
      </c>
      <c r="F2300" s="142">
        <v>19</v>
      </c>
      <c r="G2300" s="171">
        <v>0.9</v>
      </c>
      <c r="H2300" s="154">
        <v>1.04</v>
      </c>
      <c r="I2300" s="186"/>
      <c r="J2300" s="186"/>
      <c r="K2300" s="200" t="str">
        <f>IF(OR(ISBLANK(I2300),ISBLANK(J2300)),"",(J2300/I2300))</f>
        <v/>
      </c>
      <c r="L2300" s="212" t="str">
        <f>IF(K2300="","",IF(K2300&gt;=H2300,"Yes","No"))</f>
        <v/>
      </c>
      <c r="M2300" s="223" t="str">
        <f>IF(OR(ISBLANK(I2300),ISBLANK(J2300)),"",IF(L2300="No", "TJ status removed",IF(K2300&gt;0.34, K2300 *1.15, K2300+0.05)))</f>
        <v/>
      </c>
      <c r="N2300" s="232" t="s">
        <v>1497</v>
      </c>
      <c r="O2300" s="232" t="s">
        <v>1497</v>
      </c>
      <c r="P2300" s="232" t="s">
        <v>1497</v>
      </c>
      <c r="Q2300" s="232" t="s">
        <v>1497</v>
      </c>
    </row>
    <row r="2301" spans="2:17" ht="15" customHeight="1" thickBot="1">
      <c r="B2301" s="82" t="s">
        <v>1197</v>
      </c>
      <c r="C2301" s="91" t="s">
        <v>4666</v>
      </c>
      <c r="D2301" s="88" t="s">
        <v>4667</v>
      </c>
      <c r="E2301" s="129">
        <v>123</v>
      </c>
      <c r="F2301" s="129">
        <v>35</v>
      </c>
      <c r="G2301" s="156">
        <v>0.28000000000000003</v>
      </c>
      <c r="H2301" s="153">
        <v>0.35</v>
      </c>
      <c r="I2301" s="187">
        <v>99</v>
      </c>
      <c r="J2301" s="187">
        <v>29</v>
      </c>
      <c r="K2301" s="199">
        <f>IF(OR(ISBLANK(I2301),ISBLANK(J2301)),"",(J2301/I2301))</f>
        <v>0.29292929292929293</v>
      </c>
      <c r="L2301" s="211" t="str">
        <f>IF(K2301="","",IF(K2301&gt;=H2301,"Yes","No"))</f>
        <v>No</v>
      </c>
      <c r="M2301" s="222" t="str">
        <f>IF(OR(ISBLANK(I2301),ISBLANK(J2301)),"",IF(L2301="No", "TJ status removed",IF(K2301&gt;0.34, K2301 *1.15, K2301+0.05)))</f>
        <v>TJ status removed</v>
      </c>
      <c r="N2301" s="232">
        <v>17.79</v>
      </c>
      <c r="O2301" s="232">
        <v>579.39</v>
      </c>
      <c r="P2301" s="232">
        <v>14.1</v>
      </c>
      <c r="Q2301" s="232">
        <v>1416.79</v>
      </c>
    </row>
    <row r="2302" spans="2:17" ht="15" customHeight="1" thickBot="1">
      <c r="B2302" s="82" t="s">
        <v>1197</v>
      </c>
      <c r="C2302" s="91" t="s">
        <v>4668</v>
      </c>
      <c r="D2302" s="88" t="s">
        <v>4669</v>
      </c>
      <c r="E2302" s="129">
        <v>297</v>
      </c>
      <c r="F2302" s="129">
        <v>33</v>
      </c>
      <c r="G2302" s="156">
        <v>0.11</v>
      </c>
      <c r="H2302" s="153">
        <v>0.18</v>
      </c>
      <c r="I2302" s="187">
        <v>338</v>
      </c>
      <c r="J2302" s="187">
        <v>49</v>
      </c>
      <c r="K2302" s="199">
        <f>IF(OR(ISBLANK(I2302),ISBLANK(J2302)),"",(J2302/I2302))</f>
        <v>0.14497041420118342</v>
      </c>
      <c r="L2302" s="211" t="str">
        <f>IF(K2302="","",IF(K2302&gt;=H2302,"Yes","No"))</f>
        <v>No</v>
      </c>
      <c r="M2302" s="222" t="str">
        <f>IF(OR(ISBLANK(I2302),ISBLANK(J2302)),"",IF(L2302="No", "TJ status removed",IF(K2302&gt;0.34, K2302 *1.15, K2302+0.05)))</f>
        <v>TJ status removed</v>
      </c>
      <c r="N2302" s="232">
        <v>28.68</v>
      </c>
      <c r="O2302" s="230">
        <v>281.05</v>
      </c>
      <c r="P2302" s="232">
        <v>19.16</v>
      </c>
      <c r="Q2302" s="232">
        <v>1180.92</v>
      </c>
    </row>
    <row r="2303" spans="2:17" ht="15" customHeight="1" thickBot="1">
      <c r="B2303" s="82" t="s">
        <v>1197</v>
      </c>
      <c r="C2303" s="91" t="s">
        <v>4670</v>
      </c>
      <c r="D2303" s="88" t="s">
        <v>4671</v>
      </c>
      <c r="E2303" s="129">
        <v>25</v>
      </c>
      <c r="F2303" s="129">
        <v>0</v>
      </c>
      <c r="G2303" s="156">
        <v>0</v>
      </c>
      <c r="H2303" s="153">
        <v>0.22</v>
      </c>
      <c r="I2303" s="187">
        <v>25</v>
      </c>
      <c r="J2303" s="187">
        <v>3</v>
      </c>
      <c r="K2303" s="199">
        <f>IF(OR(ISBLANK(I2303),ISBLANK(J2303)),"",(J2303/I2303))</f>
        <v>0.12</v>
      </c>
      <c r="L2303" s="211" t="str">
        <f>IF(K2303="","",IF(K2303&gt;=H2303,"Yes","No"))</f>
        <v>No</v>
      </c>
      <c r="M2303" s="222" t="str">
        <f>IF(OR(ISBLANK(I2303),ISBLANK(J2303)),"",IF(L2303="No", "TJ status removed",IF(K2303&gt;0.34, K2303 *1.15, K2303+0.05)))</f>
        <v>TJ status removed</v>
      </c>
      <c r="N2303" s="232">
        <v>0</v>
      </c>
      <c r="O2303" s="232">
        <v>164.68</v>
      </c>
      <c r="P2303" s="232">
        <v>0</v>
      </c>
      <c r="Q2303" s="232">
        <v>1318</v>
      </c>
    </row>
    <row r="2304" spans="2:17" ht="15" customHeight="1" thickBot="1">
      <c r="B2304" s="82" t="s">
        <v>1197</v>
      </c>
      <c r="C2304" s="91" t="s">
        <v>4672</v>
      </c>
      <c r="D2304" s="88" t="s">
        <v>4673</v>
      </c>
      <c r="E2304" s="129">
        <v>22</v>
      </c>
      <c r="F2304" s="129">
        <v>1</v>
      </c>
      <c r="G2304" s="156">
        <v>0.05</v>
      </c>
      <c r="H2304" s="153">
        <v>0.22</v>
      </c>
      <c r="I2304" s="187">
        <v>47</v>
      </c>
      <c r="J2304" s="187">
        <v>3</v>
      </c>
      <c r="K2304" s="199">
        <f>IF(OR(ISBLANK(I2304),ISBLANK(J2304)),"",(J2304/I2304))</f>
        <v>6.3829787234042548E-2</v>
      </c>
      <c r="L2304" s="211" t="str">
        <f>IF(K2304="","",IF(K2304&gt;=H2304,"Yes","No"))</f>
        <v>No</v>
      </c>
      <c r="M2304" s="222" t="str">
        <f>IF(OR(ISBLANK(I2304),ISBLANK(J2304)),"",IF(L2304="No", "TJ status removed",IF(K2304&gt;0.34, K2304 *1.15, K2304+0.05)))</f>
        <v>TJ status removed</v>
      </c>
      <c r="N2304" s="232">
        <v>14.14</v>
      </c>
      <c r="O2304" s="232">
        <v>151.97999999999999</v>
      </c>
      <c r="P2304" s="232">
        <v>23</v>
      </c>
      <c r="Q2304" s="232">
        <v>1378</v>
      </c>
    </row>
    <row r="2305" spans="2:18" ht="15" customHeight="1" thickBot="1">
      <c r="B2305" s="82" t="s">
        <v>1197</v>
      </c>
      <c r="C2305" s="91" t="s">
        <v>4674</v>
      </c>
      <c r="D2305" s="88" t="s">
        <v>4675</v>
      </c>
      <c r="E2305" s="129">
        <v>21</v>
      </c>
      <c r="F2305" s="129">
        <v>9</v>
      </c>
      <c r="G2305" s="156">
        <v>0.43</v>
      </c>
      <c r="H2305" s="153">
        <v>0.49</v>
      </c>
      <c r="I2305" s="187">
        <v>18</v>
      </c>
      <c r="J2305" s="187">
        <v>7</v>
      </c>
      <c r="K2305" s="199">
        <f>IF(OR(ISBLANK(I2305),ISBLANK(J2305)),"",(J2305/I2305))</f>
        <v>0.3888888888888889</v>
      </c>
      <c r="L2305" s="211" t="str">
        <f>IF(K2305="","",IF(K2305&gt;=H2305,"Yes","No"))</f>
        <v>No</v>
      </c>
      <c r="M2305" s="222" t="str">
        <f>IF(OR(ISBLANK(I2305),ISBLANK(J2305)),"",IF(L2305="No", "TJ status removed",IF(K2305&gt;0.34, K2305 *1.15, K2305+0.05)))</f>
        <v>TJ status removed</v>
      </c>
      <c r="N2305" s="232">
        <v>0</v>
      </c>
      <c r="O2305" s="232">
        <v>169.82</v>
      </c>
      <c r="P2305" s="232">
        <v>0</v>
      </c>
      <c r="Q2305" s="232">
        <v>1087.29</v>
      </c>
    </row>
    <row r="2306" spans="2:18" ht="15" customHeight="1" thickBot="1">
      <c r="B2306" s="82" t="s">
        <v>1197</v>
      </c>
      <c r="C2306" s="91" t="s">
        <v>4676</v>
      </c>
      <c r="D2306" s="88" t="s">
        <v>4677</v>
      </c>
      <c r="E2306" s="129">
        <v>294</v>
      </c>
      <c r="F2306" s="129">
        <v>27</v>
      </c>
      <c r="G2306" s="156">
        <v>0.09</v>
      </c>
      <c r="H2306" s="153">
        <v>0.15</v>
      </c>
      <c r="I2306" s="187">
        <v>349</v>
      </c>
      <c r="J2306" s="187">
        <v>41</v>
      </c>
      <c r="K2306" s="199">
        <f>IF(OR(ISBLANK(I2306),ISBLANK(J2306)),"",(J2306/I2306))</f>
        <v>0.1174785100286533</v>
      </c>
      <c r="L2306" s="211" t="str">
        <f>IF(K2306="","",IF(K2306&gt;=H2306,"Yes","No"))</f>
        <v>No</v>
      </c>
      <c r="M2306" s="222" t="str">
        <f>IF(OR(ISBLANK(I2306),ISBLANK(J2306)),"",IF(L2306="No", "TJ status removed",IF(K2306&gt;0.34, K2306 *1.15, K2306+0.05)))</f>
        <v>TJ status removed</v>
      </c>
      <c r="N2306" s="232">
        <v>42.99</v>
      </c>
      <c r="O2306" s="232">
        <v>290.88</v>
      </c>
      <c r="P2306" s="232">
        <v>30.46</v>
      </c>
      <c r="Q2306" s="232">
        <v>1179.78</v>
      </c>
    </row>
    <row r="2307" spans="2:18" ht="15" customHeight="1" thickBot="1">
      <c r="B2307" s="82" t="s">
        <v>1197</v>
      </c>
      <c r="C2307" s="91" t="s">
        <v>4678</v>
      </c>
      <c r="D2307" s="88" t="s">
        <v>4679</v>
      </c>
      <c r="E2307" s="129">
        <v>8</v>
      </c>
      <c r="F2307" s="129">
        <v>4</v>
      </c>
      <c r="G2307" s="156">
        <v>0.5</v>
      </c>
      <c r="H2307" s="153">
        <v>0.57999999999999996</v>
      </c>
      <c r="I2307" s="189">
        <v>17</v>
      </c>
      <c r="J2307" s="189">
        <v>2</v>
      </c>
      <c r="K2307" s="199">
        <f>IF(OR(ISBLANK(I2307),ISBLANK(J2307)),"",(J2307/I2307))</f>
        <v>0.11764705882352941</v>
      </c>
      <c r="L2307" s="211" t="str">
        <f>IF(K2307="","",IF(K2307&gt;=H2307,"Yes","No"))</f>
        <v>No</v>
      </c>
      <c r="M2307" s="222" t="str">
        <f>IF(OR(ISBLANK(I2307),ISBLANK(J2307)),"",IF(L2307="No", "TJ status removed",IF(K2307&gt;0.34, K2307 *1.15, K2307+0.05)))</f>
        <v>TJ status removed</v>
      </c>
      <c r="N2307" s="232">
        <v>0</v>
      </c>
      <c r="O2307" s="232">
        <v>88.6</v>
      </c>
      <c r="P2307" s="232">
        <v>0</v>
      </c>
      <c r="Q2307" s="232">
        <v>994</v>
      </c>
    </row>
    <row r="2308" spans="2:18" ht="15" customHeight="1" thickBot="1">
      <c r="B2308" s="82" t="s">
        <v>1197</v>
      </c>
      <c r="C2308" s="92" t="s">
        <v>4680</v>
      </c>
      <c r="D2308" s="86" t="s">
        <v>4681</v>
      </c>
      <c r="E2308" s="131">
        <v>481</v>
      </c>
      <c r="F2308" s="131">
        <v>44</v>
      </c>
      <c r="G2308" s="153">
        <v>0.09</v>
      </c>
      <c r="H2308" s="153">
        <v>0.18</v>
      </c>
      <c r="I2308" s="186">
        <v>501</v>
      </c>
      <c r="J2308" s="186">
        <v>47</v>
      </c>
      <c r="K2308" s="199">
        <f>IF(OR(ISBLANK(I2308),ISBLANK(J2308)),"",(J2308/I2308))</f>
        <v>9.3812375249500993E-2</v>
      </c>
      <c r="L2308" s="211" t="str">
        <f>IF(K2308="","",IF(K2308&gt;=H2308,"Yes","No"))</f>
        <v>No</v>
      </c>
      <c r="M2308" s="222" t="str">
        <f>IF(OR(ISBLANK(I2308),ISBLANK(J2308)),"",IF(L2308="No", "TJ status removed",IF(K2308&gt;0.34, K2308 *1.15, K2308+0.05)))</f>
        <v>TJ status removed</v>
      </c>
      <c r="N2308" s="230">
        <v>24.16</v>
      </c>
      <c r="O2308" s="230">
        <v>249.74</v>
      </c>
      <c r="P2308" s="230">
        <v>18.809999999999999</v>
      </c>
      <c r="Q2308" s="232">
        <v>982.21</v>
      </c>
    </row>
    <row r="2309" spans="2:18" ht="15" customHeight="1" thickBot="1">
      <c r="B2309" s="82" t="s">
        <v>1197</v>
      </c>
      <c r="C2309" s="92" t="s">
        <v>4682</v>
      </c>
      <c r="D2309" s="86" t="s">
        <v>4683</v>
      </c>
      <c r="E2309" s="131">
        <v>166</v>
      </c>
      <c r="F2309" s="131">
        <v>43</v>
      </c>
      <c r="G2309" s="153">
        <v>0.26</v>
      </c>
      <c r="H2309" s="153">
        <v>0.49</v>
      </c>
      <c r="I2309" s="186">
        <v>209</v>
      </c>
      <c r="J2309" s="186">
        <v>51</v>
      </c>
      <c r="K2309" s="199">
        <f>IF(OR(ISBLANK(I2309),ISBLANK(J2309)),"",(J2309/I2309))</f>
        <v>0.24401913875598086</v>
      </c>
      <c r="L2309" s="211" t="str">
        <f>IF(K2309="","",IF(K2309&gt;=H2309,"Yes","No"))</f>
        <v>No</v>
      </c>
      <c r="M2309" s="222" t="str">
        <f>IF(OR(ISBLANK(I2309),ISBLANK(J2309)),"",IF(L2309="No", "TJ status removed",IF(K2309&gt;0.34, K2309 *1.15, K2309+0.05)))</f>
        <v>TJ status removed</v>
      </c>
      <c r="N2309" s="230">
        <v>13</v>
      </c>
      <c r="O2309" s="230">
        <v>230.17</v>
      </c>
      <c r="P2309" s="230">
        <v>18.239999999999998</v>
      </c>
      <c r="Q2309" s="232">
        <v>993.24</v>
      </c>
    </row>
    <row r="2310" spans="2:18" ht="15" customHeight="1" thickBot="1">
      <c r="B2310" s="82" t="s">
        <v>1197</v>
      </c>
      <c r="C2310" s="92" t="s">
        <v>4684</v>
      </c>
      <c r="D2310" s="86" t="s">
        <v>4685</v>
      </c>
      <c r="E2310" s="131">
        <v>107</v>
      </c>
      <c r="F2310" s="131">
        <v>12</v>
      </c>
      <c r="G2310" s="153">
        <v>0.11</v>
      </c>
      <c r="H2310" s="153">
        <v>0.19</v>
      </c>
      <c r="I2310" s="186">
        <v>115</v>
      </c>
      <c r="J2310" s="186">
        <v>14</v>
      </c>
      <c r="K2310" s="199">
        <f>IF(OR(ISBLANK(I2310),ISBLANK(J2310)),"",(J2310/I2310))</f>
        <v>0.12173913043478261</v>
      </c>
      <c r="L2310" s="211" t="str">
        <f>IF(K2310="","",IF(K2310&gt;=H2310,"Yes","No"))</f>
        <v>No</v>
      </c>
      <c r="M2310" s="222" t="str">
        <f>IF(OR(ISBLANK(I2310),ISBLANK(J2310)),"",IF(L2310="No", "TJ status removed",IF(K2310&gt;0.34, K2310 *1.15, K2310+0.05)))</f>
        <v>TJ status removed</v>
      </c>
      <c r="N2310" s="230">
        <v>10.220000000000001</v>
      </c>
      <c r="O2310" s="230">
        <v>298.58</v>
      </c>
      <c r="P2310" s="230">
        <v>8.14</v>
      </c>
      <c r="Q2310" s="232">
        <v>1250.3599999999999</v>
      </c>
    </row>
    <row r="2311" spans="2:18" ht="15" customHeight="1" thickBot="1">
      <c r="B2311" s="82" t="s">
        <v>1197</v>
      </c>
      <c r="C2311" s="92" t="s">
        <v>4686</v>
      </c>
      <c r="D2311" s="86" t="s">
        <v>4687</v>
      </c>
      <c r="E2311" s="131">
        <v>80</v>
      </c>
      <c r="F2311" s="131">
        <v>10</v>
      </c>
      <c r="G2311" s="153">
        <v>0.13</v>
      </c>
      <c r="H2311" s="153">
        <v>0.27</v>
      </c>
      <c r="I2311" s="186">
        <v>48</v>
      </c>
      <c r="J2311" s="186">
        <v>13</v>
      </c>
      <c r="K2311" s="199">
        <f>IF(OR(ISBLANK(I2311),ISBLANK(J2311)),"",(J2311/I2311))</f>
        <v>0.27083333333333331</v>
      </c>
      <c r="L2311" s="211" t="str">
        <f>IF(K2311="","",IF(K2311&gt;=H2311,"Yes","No"))</f>
        <v>Yes</v>
      </c>
      <c r="M2311" s="222">
        <f>IF(OR(ISBLANK(I2311),ISBLANK(J2311)),"",IF(L2311="No", "TJ status removed",IF(K2311&gt;0.34, K2311 *1.15, K2311+0.05)))</f>
        <v>0.3208333333333333</v>
      </c>
      <c r="N2311" s="230">
        <v>24.6</v>
      </c>
      <c r="O2311" s="230">
        <v>310.49</v>
      </c>
      <c r="P2311" s="230">
        <v>43.31</v>
      </c>
      <c r="Q2311" s="232">
        <v>1815.92</v>
      </c>
    </row>
    <row r="2312" spans="2:18" ht="15" customHeight="1" thickBot="1">
      <c r="B2312" s="82" t="s">
        <v>1197</v>
      </c>
      <c r="C2312" s="92" t="s">
        <v>4688</v>
      </c>
      <c r="D2312" s="86" t="s">
        <v>4689</v>
      </c>
      <c r="E2312" s="131">
        <v>319</v>
      </c>
      <c r="F2312" s="131">
        <v>19</v>
      </c>
      <c r="G2312" s="153">
        <v>0.06</v>
      </c>
      <c r="H2312" s="153">
        <v>0.11</v>
      </c>
      <c r="I2312" s="186">
        <v>349</v>
      </c>
      <c r="J2312" s="186">
        <v>15</v>
      </c>
      <c r="K2312" s="199">
        <f>IF(OR(ISBLANK(I2312),ISBLANK(J2312)),"",(J2312/I2312))</f>
        <v>4.2979942693409739E-2</v>
      </c>
      <c r="L2312" s="211" t="str">
        <f>IF(K2312="","",IF(K2312&gt;=H2312,"Yes","No"))</f>
        <v>No</v>
      </c>
      <c r="M2312" s="222" t="str">
        <f>IF(OR(ISBLANK(I2312),ISBLANK(J2312)),"",IF(L2312="No", "TJ status removed",IF(K2312&gt;0.34, K2312 *1.15, K2312+0.05)))</f>
        <v>TJ status removed</v>
      </c>
      <c r="N2312" s="230">
        <v>24.27</v>
      </c>
      <c r="O2312" s="230">
        <v>246.89</v>
      </c>
      <c r="P2312" s="230">
        <v>20.8</v>
      </c>
      <c r="Q2312" s="232">
        <v>1008.2</v>
      </c>
    </row>
    <row r="2313" spans="2:18" ht="15" customHeight="1" thickBot="1">
      <c r="B2313" s="82" t="s">
        <v>1197</v>
      </c>
      <c r="C2313" s="92" t="s">
        <v>4690</v>
      </c>
      <c r="D2313" s="112" t="s">
        <v>4691</v>
      </c>
      <c r="E2313" s="131">
        <v>1233</v>
      </c>
      <c r="F2313" s="131">
        <v>28</v>
      </c>
      <c r="G2313" s="153">
        <v>0.02</v>
      </c>
      <c r="H2313" s="153">
        <v>0.11</v>
      </c>
      <c r="I2313" s="186">
        <v>643</v>
      </c>
      <c r="J2313" s="186">
        <v>18</v>
      </c>
      <c r="K2313" s="199">
        <f>IF(OR(ISBLANK(I2313),ISBLANK(J2313)),"",(J2313/I2313))</f>
        <v>2.7993779160186624E-2</v>
      </c>
      <c r="L2313" s="211" t="str">
        <f>IF(K2313="","",IF(K2313&gt;=H2313,"Yes","No"))</f>
        <v>No</v>
      </c>
      <c r="M2313" s="222" t="str">
        <f>IF(OR(ISBLANK(I2313),ISBLANK(J2313)),"",IF(L2313="No", "TJ status removed",IF(K2313&gt;0.34, K2313 *1.15, K2313+0.05)))</f>
        <v>TJ status removed</v>
      </c>
      <c r="N2313" s="232">
        <v>15.28</v>
      </c>
      <c r="O2313" s="232">
        <v>196.76</v>
      </c>
      <c r="P2313" s="232">
        <v>14.17</v>
      </c>
      <c r="Q2313" s="232">
        <v>813</v>
      </c>
      <c r="R2313" s="64"/>
    </row>
    <row r="2314" spans="2:18" ht="15" customHeight="1" thickBot="1">
      <c r="B2314" s="82" t="s">
        <v>1197</v>
      </c>
      <c r="C2314" s="92" t="s">
        <v>4692</v>
      </c>
      <c r="D2314" s="112" t="s">
        <v>4693</v>
      </c>
      <c r="E2314" s="131">
        <v>25</v>
      </c>
      <c r="F2314" s="131">
        <v>10</v>
      </c>
      <c r="G2314" s="153">
        <v>0.4</v>
      </c>
      <c r="H2314" s="153">
        <v>0.54</v>
      </c>
      <c r="I2314" s="186">
        <v>25</v>
      </c>
      <c r="J2314" s="186">
        <v>12</v>
      </c>
      <c r="K2314" s="199">
        <f>IF(OR(ISBLANK(I2314),ISBLANK(J2314)),"",(J2314/I2314))</f>
        <v>0.48</v>
      </c>
      <c r="L2314" s="211" t="str">
        <f>IF(K2314="","",IF(K2314&gt;=H2314,"Yes","No"))</f>
        <v>No</v>
      </c>
      <c r="M2314" s="222" t="str">
        <f>IF(OR(ISBLANK(I2314),ISBLANK(J2314)),"",IF(L2314="No", "TJ status removed",IF(K2314&gt;0.34, K2314 *1.15, K2314+0.05)))</f>
        <v>TJ status removed</v>
      </c>
      <c r="N2314" s="232">
        <v>14.69</v>
      </c>
      <c r="O2314" s="230">
        <v>889</v>
      </c>
      <c r="P2314" s="232">
        <v>20.67</v>
      </c>
      <c r="Q2314" s="232">
        <v>1367.75</v>
      </c>
      <c r="R2314" s="70" t="s">
        <v>26</v>
      </c>
    </row>
    <row r="2315" spans="2:18" ht="15" customHeight="1" thickBot="1">
      <c r="B2315" s="82" t="s">
        <v>1197</v>
      </c>
      <c r="C2315" s="92" t="s">
        <v>4694</v>
      </c>
      <c r="D2315" s="112" t="s">
        <v>4695</v>
      </c>
      <c r="E2315" s="131">
        <v>94</v>
      </c>
      <c r="F2315" s="131">
        <v>21</v>
      </c>
      <c r="G2315" s="153">
        <v>0.22</v>
      </c>
      <c r="H2315" s="153">
        <v>0.3</v>
      </c>
      <c r="I2315" s="186">
        <v>92</v>
      </c>
      <c r="J2315" s="186">
        <v>22</v>
      </c>
      <c r="K2315" s="199">
        <f>IF(OR(ISBLANK(I2315),ISBLANK(J2315)),"",(J2315/I2315))</f>
        <v>0.2391304347826087</v>
      </c>
      <c r="L2315" s="211" t="str">
        <f>IF(K2315="","",IF(K2315&gt;=H2315,"Yes","No"))</f>
        <v>No</v>
      </c>
      <c r="M2315" s="222" t="str">
        <f>IF(OR(ISBLANK(I2315),ISBLANK(J2315)),"",IF(L2315="No", "TJ status removed",IF(K2315&gt;0.34, K2315 *1.15, K2315+0.05)))</f>
        <v>TJ status removed</v>
      </c>
      <c r="N2315" s="232">
        <v>29.34</v>
      </c>
      <c r="O2315" s="232">
        <v>258.95999999999998</v>
      </c>
      <c r="P2315" s="232">
        <v>10.95</v>
      </c>
      <c r="Q2315" s="232">
        <v>1160.05</v>
      </c>
      <c r="R2315" s="64" t="s">
        <v>26</v>
      </c>
    </row>
    <row r="2316" spans="2:18" ht="15" customHeight="1" thickBot="1">
      <c r="B2316" s="82" t="s">
        <v>1197</v>
      </c>
      <c r="C2316" s="92" t="s">
        <v>4696</v>
      </c>
      <c r="D2316" s="112" t="s">
        <v>4697</v>
      </c>
      <c r="E2316" s="131">
        <v>156</v>
      </c>
      <c r="F2316" s="131">
        <v>8</v>
      </c>
      <c r="G2316" s="153">
        <v>0.05</v>
      </c>
      <c r="H2316" s="153">
        <v>0.16</v>
      </c>
      <c r="I2316" s="186">
        <v>217</v>
      </c>
      <c r="J2316" s="186">
        <v>30</v>
      </c>
      <c r="K2316" s="199">
        <f>IF(OR(ISBLANK(I2316),ISBLANK(J2316)),"",(J2316/I2316))</f>
        <v>0.13824884792626729</v>
      </c>
      <c r="L2316" s="211" t="str">
        <f>IF(K2316="","",IF(K2316&gt;=H2316,"Yes","No"))</f>
        <v>No</v>
      </c>
      <c r="M2316" s="222" t="str">
        <f>IF(OR(ISBLANK(I2316),ISBLANK(J2316)),"",IF(L2316="No", "TJ status removed",IF(K2316&gt;0.34, K2316 *1.15, K2316+0.05)))</f>
        <v>TJ status removed</v>
      </c>
      <c r="N2316" s="232">
        <v>24.91</v>
      </c>
      <c r="O2316" s="232">
        <v>365.55</v>
      </c>
      <c r="P2316" s="232">
        <v>14.33</v>
      </c>
      <c r="Q2316" s="232">
        <v>1342.67</v>
      </c>
      <c r="R2316" s="64" t="s">
        <v>26</v>
      </c>
    </row>
    <row r="2317" spans="2:18" ht="15" customHeight="1" thickBot="1">
      <c r="B2317" s="82" t="s">
        <v>1197</v>
      </c>
      <c r="C2317" s="92" t="s">
        <v>4698</v>
      </c>
      <c r="D2317" s="112" t="s">
        <v>4699</v>
      </c>
      <c r="E2317" s="135">
        <v>47</v>
      </c>
      <c r="F2317" s="135">
        <v>12</v>
      </c>
      <c r="G2317" s="165">
        <v>0.26</v>
      </c>
      <c r="H2317" s="153">
        <v>0.31</v>
      </c>
      <c r="I2317" s="186">
        <v>62</v>
      </c>
      <c r="J2317" s="186">
        <v>25</v>
      </c>
      <c r="K2317" s="199">
        <f>IF(OR(ISBLANK(I2317),ISBLANK(J2317)),"",(J2317/I2317))</f>
        <v>0.40322580645161288</v>
      </c>
      <c r="L2317" s="211" t="str">
        <f>IF(K2317="","",IF(K2317&gt;=H2317,"Yes","No"))</f>
        <v>Yes</v>
      </c>
      <c r="M2317" s="222">
        <f>IF(OR(ISBLANK(I2317),ISBLANK(J2317)),"",IF(L2317="No", "TJ status removed",IF(K2317&gt;0.34, K2317 *1.15, K2317+0.05)))</f>
        <v>0.46370967741935476</v>
      </c>
      <c r="N2317" s="232">
        <v>6.84</v>
      </c>
      <c r="O2317" s="232">
        <v>557</v>
      </c>
      <c r="P2317" s="232">
        <v>16</v>
      </c>
      <c r="Q2317" s="232">
        <v>4102.08</v>
      </c>
    </row>
    <row r="2318" spans="2:18" ht="15" customHeight="1" thickBot="1">
      <c r="B2318" s="82" t="s">
        <v>1197</v>
      </c>
      <c r="C2318" s="92" t="s">
        <v>4700</v>
      </c>
      <c r="D2318" s="112" t="s">
        <v>4701</v>
      </c>
      <c r="E2318" s="134">
        <v>314</v>
      </c>
      <c r="F2318" s="134">
        <v>70</v>
      </c>
      <c r="G2318" s="165">
        <v>0.22</v>
      </c>
      <c r="H2318" s="153">
        <v>0.27</v>
      </c>
      <c r="I2318" s="186">
        <v>298</v>
      </c>
      <c r="J2318" s="186">
        <v>72</v>
      </c>
      <c r="K2318" s="199">
        <f>IF(OR(ISBLANK(I2318),ISBLANK(J2318)),"",(J2318/I2318))</f>
        <v>0.24161073825503357</v>
      </c>
      <c r="L2318" s="211" t="str">
        <f>IF(K2318="","",IF(K2318&gt;=H2318,"Yes","No"))</f>
        <v>No</v>
      </c>
      <c r="M2318" s="222" t="str">
        <f>IF(OR(ISBLANK(I2318),ISBLANK(J2318)),"",IF(L2318="No", "TJ status removed",IF(K2318&gt;0.34, K2318 *1.15, K2318+0.05)))</f>
        <v>TJ status removed</v>
      </c>
      <c r="N2318" s="232">
        <v>11.15</v>
      </c>
      <c r="O2318" s="230">
        <v>340.05</v>
      </c>
      <c r="P2318" s="232">
        <v>14.54</v>
      </c>
      <c r="Q2318" s="232">
        <v>1268.25</v>
      </c>
    </row>
    <row r="2319" spans="2:18" ht="15" customHeight="1" thickBot="1">
      <c r="B2319" s="82" t="s">
        <v>1197</v>
      </c>
      <c r="C2319" s="92" t="s">
        <v>4702</v>
      </c>
      <c r="D2319" s="112" t="s">
        <v>4703</v>
      </c>
      <c r="E2319" s="134">
        <v>290</v>
      </c>
      <c r="F2319" s="134">
        <v>74</v>
      </c>
      <c r="G2319" s="165">
        <v>0.26</v>
      </c>
      <c r="H2319" s="153">
        <v>0.31</v>
      </c>
      <c r="I2319" s="186">
        <v>307</v>
      </c>
      <c r="J2319" s="186">
        <v>81</v>
      </c>
      <c r="K2319" s="199">
        <f>IF(OR(ISBLANK(I2319),ISBLANK(J2319)),"",(J2319/I2319))</f>
        <v>0.26384364820846906</v>
      </c>
      <c r="L2319" s="211" t="str">
        <f>IF(K2319="","",IF(K2319&gt;=H2319,"Yes","No"))</f>
        <v>No</v>
      </c>
      <c r="M2319" s="222" t="str">
        <f>IF(OR(ISBLANK(I2319),ISBLANK(J2319)),"",IF(L2319="No", "TJ status removed",IF(K2319&gt;0.34, K2319 *1.15, K2319+0.05)))</f>
        <v>TJ status removed</v>
      </c>
      <c r="N2319" s="232">
        <v>20.96</v>
      </c>
      <c r="O2319" s="232">
        <v>304.98</v>
      </c>
      <c r="P2319" s="232">
        <v>23.22</v>
      </c>
      <c r="Q2319" s="232">
        <v>1254.05</v>
      </c>
    </row>
    <row r="2320" spans="2:18" ht="15" customHeight="1" thickBot="1">
      <c r="B2320" s="82" t="s">
        <v>1197</v>
      </c>
      <c r="C2320" s="86" t="s">
        <v>4704</v>
      </c>
      <c r="D2320" s="121" t="s">
        <v>4705</v>
      </c>
      <c r="E2320" s="131">
        <v>119</v>
      </c>
      <c r="F2320" s="131">
        <v>11</v>
      </c>
      <c r="G2320" s="153">
        <v>0.09</v>
      </c>
      <c r="H2320" s="153">
        <v>0.16</v>
      </c>
      <c r="I2320" s="186">
        <v>140</v>
      </c>
      <c r="J2320" s="186">
        <v>29</v>
      </c>
      <c r="K2320" s="199">
        <f>IF(OR(ISBLANK(I2320),ISBLANK(J2320)),"",(J2320/I2320))</f>
        <v>0.20714285714285716</v>
      </c>
      <c r="L2320" s="211" t="str">
        <f>IF(K2320="","",IF(K2320&gt;=H2320,"Yes","No"))</f>
        <v>Yes</v>
      </c>
      <c r="M2320" s="222">
        <f>IF(OR(ISBLANK(I2320),ISBLANK(J2320)),"",IF(L2320="No", "TJ status removed",IF(K2320&gt;0.34, K2320 *1.15, K2320+0.05)))</f>
        <v>0.25714285714285717</v>
      </c>
      <c r="N2320" s="232">
        <v>20.23</v>
      </c>
      <c r="O2320" s="232">
        <v>378.89</v>
      </c>
      <c r="P2320" s="232">
        <v>40.69</v>
      </c>
      <c r="Q2320" s="232">
        <v>1819</v>
      </c>
    </row>
    <row r="2321" spans="2:17" ht="15" customHeight="1" thickBot="1">
      <c r="B2321" s="82" t="s">
        <v>1197</v>
      </c>
      <c r="C2321" s="86" t="s">
        <v>4706</v>
      </c>
      <c r="D2321" s="112" t="s">
        <v>4707</v>
      </c>
      <c r="E2321" s="131">
        <v>105</v>
      </c>
      <c r="F2321" s="131">
        <v>32</v>
      </c>
      <c r="G2321" s="153">
        <v>0.3</v>
      </c>
      <c r="H2321" s="153">
        <v>0.49</v>
      </c>
      <c r="I2321" s="186">
        <v>127</v>
      </c>
      <c r="J2321" s="186">
        <v>56</v>
      </c>
      <c r="K2321" s="199">
        <f>IF(OR(ISBLANK(I2321),ISBLANK(J2321)),"",(J2321/I2321))</f>
        <v>0.44094488188976377</v>
      </c>
      <c r="L2321" s="211" t="str">
        <f>IF(K2321="","",IF(K2321&gt;=H2321,"Yes","No"))</f>
        <v>No</v>
      </c>
      <c r="M2321" s="222" t="str">
        <f>IF(OR(ISBLANK(I2321),ISBLANK(J2321)),"",IF(L2321="No", "TJ status removed",IF(K2321&gt;0.34, K2321 *1.15, K2321+0.05)))</f>
        <v>TJ status removed</v>
      </c>
      <c r="N2321" s="232">
        <v>19.61</v>
      </c>
      <c r="O2321" s="230">
        <v>630.51</v>
      </c>
      <c r="P2321" s="232">
        <v>16.2</v>
      </c>
      <c r="Q2321" s="232">
        <v>1648.21</v>
      </c>
    </row>
    <row r="2322" spans="2:17" ht="15" customHeight="1" thickBot="1">
      <c r="B2322" s="82" t="s">
        <v>1197</v>
      </c>
      <c r="C2322" s="86" t="s">
        <v>4708</v>
      </c>
      <c r="D2322" s="86" t="s">
        <v>4709</v>
      </c>
      <c r="E2322" s="131">
        <v>224</v>
      </c>
      <c r="F2322" s="131">
        <v>19</v>
      </c>
      <c r="G2322" s="153">
        <v>0.08</v>
      </c>
      <c r="H2322" s="153">
        <v>0.2</v>
      </c>
      <c r="I2322" s="186">
        <v>249</v>
      </c>
      <c r="J2322" s="186">
        <v>25</v>
      </c>
      <c r="K2322" s="199">
        <f>IF(OR(ISBLANK(I2322),ISBLANK(J2322)),"",(J2322/I2322))</f>
        <v>0.10040160642570281</v>
      </c>
      <c r="L2322" s="211" t="str">
        <f>IF(K2322="","",IF(K2322&gt;=H2322,"Yes","No"))</f>
        <v>No</v>
      </c>
      <c r="M2322" s="222" t="str">
        <f>IF(OR(ISBLANK(I2322),ISBLANK(J2322)),"",IF(L2322="No", "TJ status removed",IF(K2322&gt;0.34, K2322 *1.15, K2322+0.05)))</f>
        <v>TJ status removed</v>
      </c>
      <c r="N2322" s="232">
        <v>10.57</v>
      </c>
      <c r="O2322" s="232">
        <v>194.26</v>
      </c>
      <c r="P2322" s="232">
        <v>12.32</v>
      </c>
      <c r="Q2322" s="232">
        <v>702.6</v>
      </c>
    </row>
    <row r="2323" spans="2:17" ht="15" customHeight="1" thickBot="1">
      <c r="B2323" s="82" t="s">
        <v>1197</v>
      </c>
      <c r="C2323" s="86" t="s">
        <v>4710</v>
      </c>
      <c r="D2323" s="112" t="s">
        <v>4711</v>
      </c>
      <c r="E2323" s="131">
        <v>35</v>
      </c>
      <c r="F2323" s="131">
        <v>13</v>
      </c>
      <c r="G2323" s="153">
        <v>0.37</v>
      </c>
      <c r="H2323" s="153">
        <v>0.43</v>
      </c>
      <c r="I2323" s="186">
        <v>34</v>
      </c>
      <c r="J2323" s="186">
        <v>14</v>
      </c>
      <c r="K2323" s="199">
        <f>IF(OR(ISBLANK(I2323),ISBLANK(J2323)),"",(J2323/I2323))</f>
        <v>0.41176470588235292</v>
      </c>
      <c r="L2323" s="211" t="str">
        <f>IF(K2323="","",IF(K2323&gt;=H2323,"Yes","No"))</f>
        <v>No</v>
      </c>
      <c r="M2323" s="222" t="str">
        <f>IF(OR(ISBLANK(I2323),ISBLANK(J2323)),"",IF(L2323="No", "TJ status removed",IF(K2323&gt;0.34, K2323 *1.15, K2323+0.05)))</f>
        <v>TJ status removed</v>
      </c>
      <c r="N2323" s="232">
        <v>7.7</v>
      </c>
      <c r="O2323" s="232">
        <v>169.1</v>
      </c>
      <c r="P2323" s="232">
        <v>4.29</v>
      </c>
      <c r="Q2323" s="232">
        <v>1073.1400000000001</v>
      </c>
    </row>
    <row r="2324" spans="2:17" ht="15" customHeight="1" thickBot="1">
      <c r="B2324" t="s">
        <v>4712</v>
      </c>
      <c r="C2324" s="72" t="s">
        <v>4713</v>
      </c>
      <c r="D2324" s="73" t="s">
        <v>4714</v>
      </c>
      <c r="E2324" s="144">
        <v>38</v>
      </c>
      <c r="F2324" s="144">
        <v>0</v>
      </c>
      <c r="G2324" s="174">
        <v>0</v>
      </c>
      <c r="H2324" s="60">
        <v>0.05</v>
      </c>
      <c r="I2324" s="61">
        <v>22</v>
      </c>
      <c r="J2324" s="61">
        <v>8</v>
      </c>
      <c r="K2324" s="66">
        <f>IF(OR(ISBLANK(I2324),ISBLANK(J2324)),"",(J2324/I2324))</f>
        <v>0.36363636363636365</v>
      </c>
      <c r="L2324" s="67" t="str">
        <f>IF(K2324="","",IF(K2324&gt;=H2324,"Yes","No"))</f>
        <v>Yes</v>
      </c>
      <c r="M2324" s="62">
        <f>IF(OR(ISBLANK(I2324),ISBLANK(J2324)),"",IF(L2324="No", "TJ status removed",IF(K2324&gt;0.34, K2324 *1.15, K2324+0.05)))</f>
        <v>0.41818181818181815</v>
      </c>
      <c r="N2324" s="68">
        <v>1.2</v>
      </c>
      <c r="O2324" s="68">
        <v>119</v>
      </c>
      <c r="P2324" s="61">
        <v>0.5</v>
      </c>
      <c r="Q2324" s="61">
        <v>341</v>
      </c>
    </row>
    <row r="2325" spans="2:17" ht="15" customHeight="1" thickBot="1">
      <c r="B2325" t="s">
        <v>4712</v>
      </c>
      <c r="C2325" s="74" t="s">
        <v>4715</v>
      </c>
      <c r="D2325" s="73" t="s">
        <v>4716</v>
      </c>
      <c r="E2325" s="144">
        <v>46</v>
      </c>
      <c r="F2325" s="144">
        <v>0</v>
      </c>
      <c r="G2325" s="174">
        <v>0</v>
      </c>
      <c r="H2325" s="60">
        <v>0.05</v>
      </c>
      <c r="I2325" s="61">
        <v>48</v>
      </c>
      <c r="J2325" s="61">
        <v>3</v>
      </c>
      <c r="K2325" s="66">
        <f>IF(OR(ISBLANK(I2325),ISBLANK(J2325)),"",(J2325/I2325))</f>
        <v>6.25E-2</v>
      </c>
      <c r="L2325" s="67" t="str">
        <f>IF(K2325="","",IF(K2325&gt;=H2325,"Yes","No"))</f>
        <v>Yes</v>
      </c>
      <c r="M2325" s="62">
        <f>IF(OR(ISBLANK(I2325),ISBLANK(J2325)),"",IF(L2325="No", "TJ status removed",IF(K2325&gt;0.34, K2325 *1.15, K2325+0.05)))</f>
        <v>0.1125</v>
      </c>
      <c r="N2325" s="68">
        <v>1.1000000000000001</v>
      </c>
      <c r="O2325" s="245">
        <v>16</v>
      </c>
      <c r="P2325" s="61">
        <v>1.2</v>
      </c>
      <c r="Q2325" s="61">
        <v>211</v>
      </c>
    </row>
    <row r="2326" spans="2:17" ht="15" customHeight="1" thickBot="1">
      <c r="B2326" t="s">
        <v>4712</v>
      </c>
      <c r="C2326" s="72" t="s">
        <v>4717</v>
      </c>
      <c r="D2326" s="73" t="s">
        <v>4718</v>
      </c>
      <c r="E2326" s="145">
        <v>60</v>
      </c>
      <c r="F2326" s="145">
        <v>3</v>
      </c>
      <c r="G2326" s="175">
        <f>IF(OR(ISBLANK(E2326),ISBLANK(F2326)),"",(F2326/E2326))</f>
        <v>0.05</v>
      </c>
      <c r="H2326" s="60">
        <v>0.1</v>
      </c>
      <c r="I2326" s="61">
        <v>108</v>
      </c>
      <c r="J2326" s="61">
        <v>50</v>
      </c>
      <c r="K2326" s="66">
        <f>IF(OR(ISBLANK(I2326),ISBLANK(J2326)),"",(J2326/I2326))</f>
        <v>0.46296296296296297</v>
      </c>
      <c r="L2326" s="67" t="str">
        <f>IF(K2326="","",IF(K2326&gt;=H2326,"Yes","No"))</f>
        <v>Yes</v>
      </c>
      <c r="M2326" s="62">
        <f>IF(OR(ISBLANK(I2326),ISBLANK(J2326)),"",IF(L2326="No", "TJ status removed",IF(K2326&gt;0.34, K2326 *1.15, K2326+0.05)))</f>
        <v>0.53240740740740733</v>
      </c>
      <c r="N2326" s="68">
        <v>1.5</v>
      </c>
      <c r="O2326" s="68">
        <v>34</v>
      </c>
      <c r="P2326" s="61">
        <v>2.2000000000000002</v>
      </c>
      <c r="Q2326" s="61">
        <v>613</v>
      </c>
    </row>
    <row r="2327" spans="2:17" ht="15" customHeight="1" thickBot="1">
      <c r="B2327" t="s">
        <v>4712</v>
      </c>
      <c r="C2327" s="74" t="s">
        <v>4719</v>
      </c>
      <c r="D2327" s="73" t="s">
        <v>4720</v>
      </c>
      <c r="E2327" s="145">
        <v>36</v>
      </c>
      <c r="F2327" s="145">
        <v>3</v>
      </c>
      <c r="G2327" s="175">
        <f>IF(OR(ISBLANK(E2327),ISBLANK(F2327)),"",(F2327/E2327))</f>
        <v>8.3333333333333329E-2</v>
      </c>
      <c r="H2327" s="60">
        <v>0.13300000000000001</v>
      </c>
      <c r="I2327" s="61">
        <v>27</v>
      </c>
      <c r="J2327" s="61">
        <v>5</v>
      </c>
      <c r="K2327" s="66">
        <f>IF(OR(ISBLANK(I2327),ISBLANK(J2327)),"",(J2327/I2327))</f>
        <v>0.18518518518518517</v>
      </c>
      <c r="L2327" s="67" t="str">
        <f>IF(K2327="","",IF(K2327&gt;=H2327,"Yes","No"))</f>
        <v>Yes</v>
      </c>
      <c r="M2327" s="62">
        <f>IF(OR(ISBLANK(I2327),ISBLANK(J2327)),"",IF(L2327="No", "TJ status removed",IF(K2327&gt;0.34, K2327 *1.15, K2327+0.05)))</f>
        <v>0.23518518518518516</v>
      </c>
      <c r="N2327" s="68">
        <v>0.8</v>
      </c>
      <c r="O2327" s="68">
        <v>16</v>
      </c>
      <c r="P2327" s="61">
        <v>0.7</v>
      </c>
      <c r="Q2327" s="61">
        <v>201</v>
      </c>
    </row>
    <row r="2328" spans="2:17" ht="15" customHeight="1" thickBot="1">
      <c r="B2328" t="s">
        <v>4721</v>
      </c>
      <c r="C2328" s="69" t="s">
        <v>4722</v>
      </c>
      <c r="D2328" s="59" t="s">
        <v>4723</v>
      </c>
      <c r="E2328" s="65">
        <v>124</v>
      </c>
      <c r="F2328" s="76">
        <v>1</v>
      </c>
      <c r="G2328" s="63">
        <v>8.0645161290322578E-3</v>
      </c>
      <c r="H2328" s="60">
        <v>0.06</v>
      </c>
      <c r="I2328" s="77">
        <v>93</v>
      </c>
      <c r="J2328" s="78">
        <v>4</v>
      </c>
      <c r="K2328" s="79">
        <f>IF(OR(ISBLANK(I2328),ISBLANK(J2328)),"",(J2328/I2328))</f>
        <v>4.3010752688172046E-2</v>
      </c>
      <c r="L2328" s="67" t="str">
        <f>IF(K2328="","",IF(K2328&gt;=H2328,"Yes","No"))</f>
        <v>No</v>
      </c>
      <c r="M2328" s="80" t="str">
        <f>IF(OR(ISBLANK(I2328),ISBLANK(J2328)),"",IF(L2328="No", "TJ status removed",IF(K2328&gt;0.34, K2328 *1.15, K2328+0.05)))</f>
        <v>TJ status removed</v>
      </c>
      <c r="N2328" s="238">
        <f>39/90</f>
        <v>0.43333333333333335</v>
      </c>
      <c r="O2328" s="75">
        <v>17.34</v>
      </c>
      <c r="P2328" s="71">
        <f>1/3</f>
        <v>0.33333333333333331</v>
      </c>
      <c r="Q2328" s="61">
        <v>57.67</v>
      </c>
    </row>
    <row r="2329" spans="2:17" ht="15" customHeight="1" thickBot="1">
      <c r="B2329" t="s">
        <v>4721</v>
      </c>
      <c r="C2329" s="69" t="s">
        <v>4724</v>
      </c>
      <c r="D2329" s="59" t="s">
        <v>4725</v>
      </c>
      <c r="E2329" s="65">
        <v>134.34</v>
      </c>
      <c r="F2329" s="65">
        <v>42</v>
      </c>
      <c r="G2329" s="60">
        <v>0.31263957123715946</v>
      </c>
      <c r="H2329" s="60">
        <v>0.36</v>
      </c>
      <c r="I2329" s="61">
        <v>134</v>
      </c>
      <c r="J2329" s="61">
        <v>64</v>
      </c>
      <c r="K2329" s="66">
        <f>IF(OR(ISBLANK(I2329),ISBLANK(J2329)),"",(J2329/I2329))</f>
        <v>0.47761194029850745</v>
      </c>
      <c r="L2329" s="67" t="str">
        <f>IF(K2329="","",IF(K2329&gt;=H2329,"Yes","No"))</f>
        <v>Yes</v>
      </c>
      <c r="M2329" s="62">
        <f>IF(OR(ISBLANK(I2329),ISBLANK(J2329)),"",IF(L2329="No", "TJ status removed",IF(K2329&gt;0.34, K2329 *1.15, K2329+0.05)))</f>
        <v>0.54925373134328348</v>
      </c>
      <c r="N2329" s="239">
        <f>16/70</f>
        <v>0.22857142857142856</v>
      </c>
      <c r="O2329" s="246">
        <v>11.45</v>
      </c>
      <c r="P2329" s="71">
        <f>8/64</f>
        <v>0.125</v>
      </c>
      <c r="Q2329" s="61">
        <v>176.11</v>
      </c>
    </row>
  </sheetData>
  <sortState xmlns:xlrd2="http://schemas.microsoft.com/office/spreadsheetml/2017/richdata2" ref="B4:Q2329">
    <sortCondition ref="B4:B2329"/>
    <sortCondition ref="C4:C2329"/>
  </sortState>
  <mergeCells count="4">
    <mergeCell ref="E1:H2"/>
    <mergeCell ref="I1:L2"/>
    <mergeCell ref="M1:M2"/>
    <mergeCell ref="N1:Q1"/>
  </mergeCells>
  <pageMargins left="0.7" right="0.7" top="0.75" bottom="0.75" header="0" footer="0"/>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439925E195014BAF80F95C81E4219D" ma:contentTypeVersion="16" ma:contentTypeDescription="Crée un document." ma:contentTypeScope="" ma:versionID="9746fecb8e529e3f2433befd28218a30">
  <xsd:schema xmlns:xsd="http://www.w3.org/2001/XMLSchema" xmlns:xs="http://www.w3.org/2001/XMLSchema" xmlns:p="http://schemas.microsoft.com/office/2006/metadata/properties" xmlns:ns2="2fef3ab0-6769-4c63-9cbb-5cad2b47ffc7" xmlns:ns3="0cd0dc07-bfd0-4d53-886b-21171237a53d" targetNamespace="http://schemas.microsoft.com/office/2006/metadata/properties" ma:root="true" ma:fieldsID="80832245172dde12e10c671dd9335170" ns2:_="" ns3:_="">
    <xsd:import namespace="2fef3ab0-6769-4c63-9cbb-5cad2b47ffc7"/>
    <xsd:import namespace="0cd0dc07-bfd0-4d53-886b-21171237a53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3:MediaServiceLocation" minOccurs="0"/>
                <xsd:element ref="ns3:MediaServiceOCR"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ef3ab0-6769-4c63-9cbb-5cad2b47ffc7"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239c2e30-c128-4a6f-981a-c0710ab90405}" ma:internalName="TaxCatchAll" ma:showField="CatchAllData" ma:web="2fef3ab0-6769-4c63-9cbb-5cad2b47ffc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cd0dc07-bfd0-4d53-886b-21171237a53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9748fa32-2c86-4eb4-8a30-862adc17a02b"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2fef3ab0-6769-4c63-9cbb-5cad2b47ffc7" xsi:nil="true"/>
    <lcf76f155ced4ddcb4097134ff3c332f xmlns="0cd0dc07-bfd0-4d53-886b-21171237a53d">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A75FF2-9625-4400-8B94-E5B26AE689D4}"/>
</file>

<file path=customXml/itemProps2.xml><?xml version="1.0" encoding="utf-8"?>
<ds:datastoreItem xmlns:ds="http://schemas.openxmlformats.org/officeDocument/2006/customXml" ds:itemID="{906021CB-E3E9-4C44-9987-40793DBCA03B}"/>
</file>

<file path=customXml/itemProps3.xml><?xml version="1.0" encoding="utf-8"?>
<ds:datastoreItem xmlns:ds="http://schemas.openxmlformats.org/officeDocument/2006/customXml" ds:itemID="{84D44C4B-3DC1-4124-85AA-86A7C10EB44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Nora Papp-Le Roy</dc:creator>
  <cp:keywords/>
  <dc:description/>
  <cp:lastModifiedBy/>
  <cp:revision/>
  <dcterms:created xsi:type="dcterms:W3CDTF">2021-04-30T10:02:50Z</dcterms:created>
  <dcterms:modified xsi:type="dcterms:W3CDTF">2023-06-16T13:11:51Z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0x010100B2439925E195014BAF80F95C81E4219D</vt:lpwstr>
  </property>
  <property fmtid="{D5CDD505-2E9C-101B-9397-08002B2CF9AE}" pid="3" name="MediaServiceImageTags">
    <vt:lpwstr/>
  </property>
</Properties>
</file>